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6380" windowHeight="8190"/>
  </bookViews>
  <sheets>
    <sheet name="6б" sheetId="27" r:id="rId1"/>
    <sheet name="7г" sheetId="26" r:id="rId2"/>
    <sheet name="8в " sheetId="28" r:id="rId3"/>
    <sheet name="8г " sheetId="29" r:id="rId4"/>
    <sheet name="СВОДНАЯ" sheetId="25" r:id="rId5"/>
  </sheets>
  <calcPr calcId="114210"/>
</workbook>
</file>

<file path=xl/calcChain.xml><?xml version="1.0" encoding="utf-8"?>
<calcChain xmlns="http://schemas.openxmlformats.org/spreadsheetml/2006/main">
  <c r="P6" i="29"/>
  <c r="F13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E48"/>
  <c r="F48"/>
  <c r="G48"/>
  <c r="H48"/>
  <c r="I48"/>
  <c r="J48"/>
  <c r="K48"/>
  <c r="L48"/>
  <c r="M48"/>
  <c r="N48"/>
  <c r="O48"/>
  <c r="P48"/>
  <c r="Q48"/>
  <c r="E49"/>
  <c r="F49"/>
  <c r="G49"/>
  <c r="H49"/>
  <c r="I49"/>
  <c r="J49"/>
  <c r="K49"/>
  <c r="L49"/>
  <c r="M49"/>
  <c r="N49"/>
  <c r="O49"/>
  <c r="P49"/>
  <c r="Q49"/>
  <c r="P6" i="28"/>
  <c r="F13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E48"/>
  <c r="F48"/>
  <c r="G48"/>
  <c r="H48"/>
  <c r="I48"/>
  <c r="J48"/>
  <c r="K48"/>
  <c r="L48"/>
  <c r="M48"/>
  <c r="N48"/>
  <c r="O48"/>
  <c r="P48"/>
  <c r="Q48"/>
  <c r="E49"/>
  <c r="F49"/>
  <c r="G49"/>
  <c r="H49"/>
  <c r="I49"/>
  <c r="J49"/>
  <c r="K49"/>
  <c r="L49"/>
  <c r="M49"/>
  <c r="N49"/>
  <c r="O49"/>
  <c r="P49"/>
  <c r="Q49"/>
  <c r="A56"/>
  <c r="F13" i="27"/>
  <c r="P6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E48"/>
  <c r="F48"/>
  <c r="G48"/>
  <c r="H48"/>
  <c r="I48"/>
  <c r="J48"/>
  <c r="K48"/>
  <c r="L48"/>
  <c r="M48"/>
  <c r="N48"/>
  <c r="O48"/>
  <c r="P48"/>
  <c r="Q48"/>
  <c r="E49"/>
  <c r="F49"/>
  <c r="G49"/>
  <c r="H49"/>
  <c r="I49"/>
  <c r="J49"/>
  <c r="K49"/>
  <c r="L49"/>
  <c r="M49"/>
  <c r="N49"/>
  <c r="O49"/>
  <c r="P49"/>
  <c r="Q49"/>
  <c r="A56"/>
  <c r="D16" i="25"/>
  <c r="B16"/>
  <c r="D15"/>
  <c r="C15"/>
  <c r="B15"/>
  <c r="D14"/>
  <c r="C14"/>
  <c r="B14"/>
  <c r="C13"/>
  <c r="B13"/>
  <c r="C12"/>
  <c r="B12"/>
  <c r="C11"/>
  <c r="C17"/>
  <c r="B11"/>
  <c r="Q16"/>
  <c r="P16"/>
  <c r="O16"/>
  <c r="N16"/>
  <c r="M16"/>
  <c r="L16"/>
  <c r="K16"/>
  <c r="J16"/>
  <c r="I16"/>
  <c r="H16"/>
  <c r="G16"/>
  <c r="F16"/>
  <c r="Q15"/>
  <c r="P15"/>
  <c r="O15"/>
  <c r="N15"/>
  <c r="M15"/>
  <c r="L15"/>
  <c r="K15"/>
  <c r="J15"/>
  <c r="I15"/>
  <c r="H15"/>
  <c r="G15"/>
  <c r="F15"/>
  <c r="Q14"/>
  <c r="P14"/>
  <c r="O14"/>
  <c r="N14"/>
  <c r="M14"/>
  <c r="L14"/>
  <c r="K14"/>
  <c r="J14"/>
  <c r="I14"/>
  <c r="H14"/>
  <c r="G14"/>
  <c r="F14"/>
  <c r="P13"/>
  <c r="N13"/>
  <c r="L13"/>
  <c r="J13"/>
  <c r="H13"/>
  <c r="F13"/>
  <c r="Q12"/>
  <c r="O12"/>
  <c r="M12"/>
  <c r="K12"/>
  <c r="I12"/>
  <c r="G12"/>
  <c r="Q11"/>
  <c r="O11"/>
  <c r="M11"/>
  <c r="K11"/>
  <c r="I11"/>
  <c r="G11"/>
  <c r="E15"/>
  <c r="B17"/>
  <c r="D11"/>
  <c r="D12"/>
  <c r="R14"/>
  <c r="F11"/>
  <c r="H11"/>
  <c r="J11"/>
  <c r="L11"/>
  <c r="N11"/>
  <c r="P11"/>
  <c r="F12"/>
  <c r="H12"/>
  <c r="J12"/>
  <c r="L12"/>
  <c r="N12"/>
  <c r="P12"/>
  <c r="D13"/>
  <c r="G13"/>
  <c r="G17"/>
  <c r="I13"/>
  <c r="I17"/>
  <c r="K13"/>
  <c r="K17"/>
  <c r="M13"/>
  <c r="M17"/>
  <c r="O13"/>
  <c r="O17"/>
  <c r="Q13"/>
  <c r="Q17"/>
  <c r="R15"/>
  <c r="R16"/>
  <c r="E14"/>
  <c r="C16"/>
  <c r="E16"/>
  <c r="R17"/>
  <c r="E13"/>
  <c r="R13"/>
  <c r="N17"/>
  <c r="J17"/>
  <c r="F17"/>
  <c r="R12"/>
  <c r="E12"/>
  <c r="P17"/>
  <c r="L17"/>
  <c r="H17"/>
  <c r="E11"/>
  <c r="D17"/>
  <c r="E17"/>
  <c r="R11"/>
  <c r="R18"/>
  <c r="P48" i="26"/>
  <c r="O48"/>
  <c r="N48"/>
  <c r="M48"/>
  <c r="L48"/>
  <c r="K48"/>
  <c r="J48"/>
  <c r="I48"/>
  <c r="H48"/>
  <c r="G48"/>
  <c r="F48"/>
  <c r="E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48"/>
  <c r="A56"/>
  <c r="F13"/>
  <c r="Q49"/>
  <c r="O49"/>
  <c r="M49"/>
  <c r="K49"/>
  <c r="I49"/>
  <c r="G49"/>
  <c r="E49"/>
  <c r="P49"/>
  <c r="N49"/>
  <c r="L49"/>
  <c r="J49"/>
  <c r="H49"/>
  <c r="F49"/>
  <c r="P6"/>
</calcChain>
</file>

<file path=xl/sharedStrings.xml><?xml version="1.0" encoding="utf-8"?>
<sst xmlns="http://schemas.openxmlformats.org/spreadsheetml/2006/main" count="410" uniqueCount="172">
  <si>
    <t>ПРОТОКОЛ</t>
  </si>
  <si>
    <t>внутриклассных Всероссийских соревнований школьников</t>
  </si>
  <si>
    <t>"Президентские состязания"  в 2012-2013 учебном году</t>
  </si>
  <si>
    <t>Общеобразовательное</t>
  </si>
  <si>
    <t>% учащихся, принявших участие в Состязаниях, от общего числа</t>
  </si>
  <si>
    <t>учреждение</t>
  </si>
  <si>
    <t>_</t>
  </si>
  <si>
    <t>учащихся в классе</t>
  </si>
  <si>
    <t>Класс</t>
  </si>
  <si>
    <t>6а</t>
  </si>
  <si>
    <t>Директор школы (Ф.И.О.)</t>
  </si>
  <si>
    <t>Количество учащихся в классе</t>
  </si>
  <si>
    <t>Классный руководитель (Ф.И.О.)</t>
  </si>
  <si>
    <t>Количество учащихся, принявших участие</t>
  </si>
  <si>
    <t>Учитель физической культуры (Ф.И.О.)</t>
  </si>
  <si>
    <t>в Состязаниях</t>
  </si>
  <si>
    <t>№ п/п</t>
  </si>
  <si>
    <t>Фамилия, имя</t>
  </si>
  <si>
    <t>Пол м/ж</t>
  </si>
  <si>
    <t>Возраст (лет)</t>
  </si>
  <si>
    <t>Результаты Состязаний</t>
  </si>
  <si>
    <t>Бег 1000 м                         (час: мин: сек)</t>
  </si>
  <si>
    <t>Челночный бег             3х10 м (сек)</t>
  </si>
  <si>
    <t>Подтягивание (мал.), отжимние (дев.)                 (кол-во раз)</t>
  </si>
  <si>
    <t>Подн. туловища лёжа (кол-во раз)</t>
  </si>
  <si>
    <t>Прыжки в длину с места (см)</t>
  </si>
  <si>
    <t>Наклон вперёд сидя (кол-во раз)</t>
  </si>
  <si>
    <t>Сумма баллов</t>
  </si>
  <si>
    <t>Р</t>
  </si>
  <si>
    <t>Б</t>
  </si>
  <si>
    <t>Общий результат/балл</t>
  </si>
  <si>
    <t>Средний рез/ балл</t>
  </si>
  <si>
    <t>Р- результат</t>
  </si>
  <si>
    <t>00:00:00 - час:мин:сек</t>
  </si>
  <si>
    <t>Б-балл</t>
  </si>
  <si>
    <t>Наклон вперед сидя (кол-во раз)</t>
  </si>
  <si>
    <t>7г</t>
  </si>
  <si>
    <t>8в</t>
  </si>
  <si>
    <t>8г</t>
  </si>
  <si>
    <t>СВЕДЕНИЯ</t>
  </si>
  <si>
    <t>о школе-участнице второго этапа Всероссийских соревнований школьников</t>
  </si>
  <si>
    <t>Город   Норильск</t>
  </si>
  <si>
    <t>МБ(А)ОУ</t>
  </si>
  <si>
    <t>Наименование школы, полный почтовый и эл. адрес</t>
  </si>
  <si>
    <t>Количество протестированных классов, шт.</t>
  </si>
  <si>
    <t>Количество  учащихся, чел.</t>
  </si>
  <si>
    <t>Количество протестированных учащихся по всем тестам, чел.</t>
  </si>
  <si>
    <t>Доля протестированных учащихся, %</t>
  </si>
  <si>
    <t>Бег 1000 м</t>
  </si>
  <si>
    <t>Сгибание и разгибание туловища лёжа</t>
  </si>
  <si>
    <t>Прыжки в длину</t>
  </si>
  <si>
    <t>Средний балл</t>
  </si>
  <si>
    <t>час: мин: сек</t>
  </si>
  <si>
    <t>баллы</t>
  </si>
  <si>
    <t>сек</t>
  </si>
  <si>
    <t>кол-во раз</t>
  </si>
  <si>
    <t>см</t>
  </si>
  <si>
    <t>6 класс</t>
  </si>
  <si>
    <t>7 класс</t>
  </si>
  <si>
    <t>8 класс</t>
  </si>
  <si>
    <t>9 класс</t>
  </si>
  <si>
    <t>10 класс</t>
  </si>
  <si>
    <t>11 класс</t>
  </si>
  <si>
    <t>ВСЕГО:</t>
  </si>
  <si>
    <t>СРЕДНИЙ БАЛЛ ШКОЛЫ ПО ВИДАМ</t>
  </si>
  <si>
    <t>Наклон вперёд сидя</t>
  </si>
  <si>
    <t>Челночный бег               3х10 м</t>
  </si>
  <si>
    <t>Подтягивание (юн.), отжимание (дев.)</t>
  </si>
  <si>
    <t>Директор МБ(А)ОУ</t>
  </si>
  <si>
    <t>лицей №1_</t>
  </si>
  <si>
    <t>Семенов П.П.</t>
  </si>
  <si>
    <t>Кабанова И.Г.</t>
  </si>
  <si>
    <t>Тимченко Е.А.</t>
  </si>
  <si>
    <t>Батырева Алена</t>
  </si>
  <si>
    <t>ж</t>
  </si>
  <si>
    <t xml:space="preserve">Рубан Денис </t>
  </si>
  <si>
    <t>м</t>
  </si>
  <si>
    <t>Залога Алексей</t>
  </si>
  <si>
    <t>Зинченко Илья</t>
  </si>
  <si>
    <t>Клейменов Тимофей</t>
  </si>
  <si>
    <t>Печеникина Александра</t>
  </si>
  <si>
    <t>Порошина Дарья</t>
  </si>
  <si>
    <t>Потехина Татьяна</t>
  </si>
  <si>
    <t>Прядко Матвей</t>
  </si>
  <si>
    <t>Руссков Матвей</t>
  </si>
  <si>
    <t>Русскова Мария</t>
  </si>
  <si>
    <t>Середа Иван</t>
  </si>
  <si>
    <t>Сурнин Павел</t>
  </si>
  <si>
    <t>Хабаров Даниил</t>
  </si>
  <si>
    <t>Хроменкова Дарья</t>
  </si>
  <si>
    <t>Чеботарев Матвей</t>
  </si>
  <si>
    <t>Шевченко Николай</t>
  </si>
  <si>
    <t>Щупель Никита</t>
  </si>
  <si>
    <t>Мустафин Артур</t>
  </si>
  <si>
    <t>Майсурадзе Евгения</t>
  </si>
  <si>
    <t>Войтов Руслан</t>
  </si>
  <si>
    <t xml:space="preserve">Аскерова Залина </t>
  </si>
  <si>
    <t xml:space="preserve">Бабчук Артем </t>
  </si>
  <si>
    <t xml:space="preserve">Бевз Игорь </t>
  </si>
  <si>
    <t xml:space="preserve">Бычков Ярослав </t>
  </si>
  <si>
    <t xml:space="preserve">Гебель Иван </t>
  </si>
  <si>
    <t xml:space="preserve">Горденчук Анастасия </t>
  </si>
  <si>
    <t xml:space="preserve">Дроздов Вячеслав </t>
  </si>
  <si>
    <t xml:space="preserve">Егина Юлия </t>
  </si>
  <si>
    <t xml:space="preserve">Зименков Владимир </t>
  </si>
  <si>
    <t xml:space="preserve">Ивченко Михаил </t>
  </si>
  <si>
    <t xml:space="preserve">Кожевникова Дарья </t>
  </si>
  <si>
    <t xml:space="preserve">Комышев Даниил </t>
  </si>
  <si>
    <t xml:space="preserve">Кротов Александр </t>
  </si>
  <si>
    <t xml:space="preserve">Кузнецова Марина </t>
  </si>
  <si>
    <t xml:space="preserve">Ляшко Валентина </t>
  </si>
  <si>
    <t xml:space="preserve">Морошкин Михаил </t>
  </si>
  <si>
    <t xml:space="preserve">Огаринова Юлия </t>
  </si>
  <si>
    <t xml:space="preserve">Пытько Мария </t>
  </si>
  <si>
    <t xml:space="preserve">Санников Андрей </t>
  </si>
  <si>
    <t xml:space="preserve">Солошенко Кристина </t>
  </si>
  <si>
    <t xml:space="preserve">Чекванов Артем </t>
  </si>
  <si>
    <t xml:space="preserve">Швец Дарья </t>
  </si>
  <si>
    <t xml:space="preserve">Ющенко Григорий </t>
  </si>
  <si>
    <t xml:space="preserve">Яценко Олеся </t>
  </si>
  <si>
    <t>Лицей №1</t>
  </si>
  <si>
    <t>Петина Ольга Викторовна</t>
  </si>
  <si>
    <t>МБОУ Лицей№1</t>
  </si>
  <si>
    <t>Феоктистова О.Е.</t>
  </si>
  <si>
    <t>Бурцева Н.В.</t>
  </si>
  <si>
    <t>Березовская Алена</t>
  </si>
  <si>
    <t>Булдаков Иван</t>
  </si>
  <si>
    <t>Злобин Даниил</t>
  </si>
  <si>
    <t>Когут Александр</t>
  </si>
  <si>
    <t>Косенок Денис</t>
  </si>
  <si>
    <t>Кругляк Владимир</t>
  </si>
  <si>
    <t>Кудрявцев Владислав</t>
  </si>
  <si>
    <t>Кузьмина Екатерина</t>
  </si>
  <si>
    <t>Левченко Борис</t>
  </si>
  <si>
    <t>Манухина Юлия</t>
  </si>
  <si>
    <t>Пархачев Евгений</t>
  </si>
  <si>
    <t>Петров Александр</t>
  </si>
  <si>
    <t>Пимкин Александр</t>
  </si>
  <si>
    <t>Попов Вячеслав</t>
  </si>
  <si>
    <t>Савинова Виктория</t>
  </si>
  <si>
    <t>Сергеева Ольга</t>
  </si>
  <si>
    <t>Староста Ксения</t>
  </si>
  <si>
    <t>Тарасов Александр</t>
  </si>
  <si>
    <t>Топал Максим</t>
  </si>
  <si>
    <t>Хожайнова Валерия</t>
  </si>
  <si>
    <t>Цымбал Анна</t>
  </si>
  <si>
    <t>Шинкаренко Александра</t>
  </si>
  <si>
    <t>Вахрушева Л.М.</t>
  </si>
  <si>
    <t xml:space="preserve"> Бурцева Н.В.</t>
  </si>
  <si>
    <t>Ахматов Вадим</t>
  </si>
  <si>
    <t>Барабанщикова Наталья</t>
  </si>
  <si>
    <t>Васильева Ксения</t>
  </si>
  <si>
    <t>Гордеенко Дарья</t>
  </si>
  <si>
    <t>Джафаров Эльшан</t>
  </si>
  <si>
    <t>Зубаха Полина</t>
  </si>
  <si>
    <t>Ищук Данил</t>
  </si>
  <si>
    <t>Карпачев Дмитрий</t>
  </si>
  <si>
    <t>Марченкова Ирина</t>
  </si>
  <si>
    <t>Мезенцев Иван</t>
  </si>
  <si>
    <t>Мотыльский Бронислав</t>
  </si>
  <si>
    <t>Мухтарова Раиса</t>
  </si>
  <si>
    <t>Охрименко Ксения</t>
  </si>
  <si>
    <t>Попов Илья</t>
  </si>
  <si>
    <t>Радионов Алексей</t>
  </si>
  <si>
    <t>Сапаргалиев Ильяз</t>
  </si>
  <si>
    <t>Смирнова Наталья</t>
  </si>
  <si>
    <t>Таранов Артур</t>
  </si>
  <si>
    <t>Гуров</t>
  </si>
  <si>
    <t>Евдокимова</t>
  </si>
  <si>
    <t>Бурдюков Артем</t>
  </si>
  <si>
    <t>Воропаев И.В.</t>
  </si>
  <si>
    <t>Семёнов П.П.</t>
  </si>
</sst>
</file>

<file path=xl/styles.xml><?xml version="1.0" encoding="utf-8"?>
<styleSheet xmlns="http://schemas.openxmlformats.org/spreadsheetml/2006/main">
  <numFmts count="4">
    <numFmt numFmtId="164" formatCode="\ #,##0.00&quot;    &quot;;\-#,##0.00&quot;    &quot;;&quot; -&quot;#&quot;    &quot;;@\ "/>
    <numFmt numFmtId="165" formatCode="hh:mm:ss"/>
    <numFmt numFmtId="166" formatCode="0.0"/>
    <numFmt numFmtId="167" formatCode="[h]:mm:ss;@"/>
  </numFmts>
  <fonts count="26"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SimSun"/>
      <family val="2"/>
      <charset val="204"/>
    </font>
    <font>
      <sz val="11"/>
      <color rgb="FF000000"/>
      <name val="SimSun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5" fillId="0" borderId="0" applyBorder="0" applyAlignment="0" applyProtection="0"/>
  </cellStyleXfs>
  <cellXfs count="111">
    <xf numFmtId="0" fontId="0" fillId="0" borderId="0" xfId="0" applyFont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" fontId="7" fillId="0" borderId="1" xfId="0" applyNumberFormat="1" applyFont="1" applyBorder="1" applyAlignment="1" applyProtection="1">
      <alignment wrapText="1"/>
      <protection locked="0"/>
    </xf>
    <xf numFmtId="166" fontId="7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right" shrinkToFit="1"/>
    </xf>
    <xf numFmtId="0" fontId="8" fillId="0" borderId="2" xfId="0" applyFont="1" applyBorder="1" applyProtection="1"/>
    <xf numFmtId="0" fontId="8" fillId="0" borderId="3" xfId="0" applyFont="1" applyBorder="1" applyAlignment="1" applyProtection="1">
      <alignment horizontal="center"/>
    </xf>
    <xf numFmtId="167" fontId="8" fillId="0" borderId="5" xfId="0" applyNumberFormat="1" applyFont="1" applyBorder="1" applyAlignment="1" applyProtection="1">
      <alignment horizontal="right" wrapText="1"/>
    </xf>
    <xf numFmtId="1" fontId="8" fillId="0" borderId="1" xfId="0" applyNumberFormat="1" applyFont="1" applyBorder="1" applyProtection="1"/>
    <xf numFmtId="166" fontId="8" fillId="0" borderId="1" xfId="0" applyNumberFormat="1" applyFont="1" applyBorder="1" applyProtection="1"/>
    <xf numFmtId="0" fontId="8" fillId="0" borderId="1" xfId="0" applyFont="1" applyBorder="1" applyProtection="1"/>
    <xf numFmtId="0" fontId="9" fillId="0" borderId="0" xfId="0" applyFont="1" applyBorder="1"/>
    <xf numFmtId="0" fontId="7" fillId="0" borderId="5" xfId="0" applyFont="1" applyBorder="1" applyAlignment="1" applyProtection="1">
      <alignment wrapText="1"/>
      <protection locked="0"/>
    </xf>
    <xf numFmtId="165" fontId="7" fillId="0" borderId="5" xfId="0" applyNumberFormat="1" applyFont="1" applyBorder="1" applyAlignment="1" applyProtection="1">
      <alignment horizontal="right" wrapText="1"/>
      <protection locked="0"/>
    </xf>
    <xf numFmtId="0" fontId="10" fillId="0" borderId="1" xfId="0" applyFont="1" applyBorder="1" applyProtection="1">
      <protection locked="0"/>
    </xf>
    <xf numFmtId="1" fontId="10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1" fontId="7" fillId="0" borderId="5" xfId="0" applyNumberFormat="1" applyFont="1" applyBorder="1" applyAlignment="1" applyProtection="1">
      <alignment wrapText="1"/>
      <protection locked="0"/>
    </xf>
    <xf numFmtId="0" fontId="12" fillId="0" borderId="0" xfId="0" applyFont="1"/>
    <xf numFmtId="1" fontId="5" fillId="0" borderId="0" xfId="0" applyNumberFormat="1" applyFont="1" applyBorder="1" applyAlignment="1" applyProtection="1">
      <protection hidden="1"/>
    </xf>
    <xf numFmtId="9" fontId="5" fillId="0" borderId="0" xfId="1" applyNumberFormat="1" applyFont="1" applyBorder="1" applyAlignment="1" applyProtection="1">
      <protection hidden="1"/>
    </xf>
    <xf numFmtId="1" fontId="7" fillId="0" borderId="1" xfId="0" applyNumberFormat="1" applyFont="1" applyBorder="1" applyAlignment="1" applyProtection="1">
      <alignment wrapText="1"/>
      <protection hidden="1"/>
    </xf>
    <xf numFmtId="1" fontId="8" fillId="0" borderId="1" xfId="0" applyNumberFormat="1" applyFont="1" applyBorder="1" applyAlignment="1" applyProtection="1">
      <alignment wrapText="1"/>
      <protection hidden="1"/>
    </xf>
    <xf numFmtId="1" fontId="8" fillId="0" borderId="1" xfId="0" applyNumberFormat="1" applyFont="1" applyBorder="1" applyAlignment="1" applyProtection="1">
      <protection hidden="1"/>
    </xf>
    <xf numFmtId="0" fontId="17" fillId="0" borderId="1" xfId="0" applyFont="1" applyBorder="1" applyAlignment="1" applyProtection="1">
      <alignment horizontal="right" vertical="center"/>
      <protection hidden="1"/>
    </xf>
    <xf numFmtId="1" fontId="17" fillId="0" borderId="1" xfId="0" applyNumberFormat="1" applyFont="1" applyBorder="1" applyAlignment="1" applyProtection="1">
      <alignment horizontal="right" vertical="center" wrapText="1"/>
      <protection hidden="1"/>
    </xf>
    <xf numFmtId="9" fontId="17" fillId="0" borderId="1" xfId="1" applyNumberFormat="1" applyFont="1" applyBorder="1" applyAlignment="1" applyProtection="1">
      <alignment horizontal="right" vertical="center" wrapText="1"/>
      <protection hidden="1"/>
    </xf>
    <xf numFmtId="165" fontId="17" fillId="0" borderId="1" xfId="1" applyNumberFormat="1" applyFont="1" applyBorder="1" applyAlignment="1" applyProtection="1">
      <alignment horizontal="right" vertical="center" wrapText="1"/>
      <protection hidden="1"/>
    </xf>
    <xf numFmtId="1" fontId="17" fillId="0" borderId="1" xfId="1" applyNumberFormat="1" applyFont="1" applyBorder="1" applyAlignment="1" applyProtection="1">
      <alignment horizontal="right" vertical="center" wrapText="1"/>
      <protection hidden="1"/>
    </xf>
    <xf numFmtId="166" fontId="17" fillId="0" borderId="1" xfId="1" applyNumberFormat="1" applyFont="1" applyBorder="1" applyAlignment="1" applyProtection="1">
      <alignment horizontal="right" vertical="center" wrapText="1"/>
      <protection hidden="1"/>
    </xf>
    <xf numFmtId="1" fontId="16" fillId="0" borderId="6" xfId="0" applyNumberFormat="1" applyFont="1" applyBorder="1" applyAlignment="1" applyProtection="1">
      <alignment horizontal="right" vertical="center" wrapText="1"/>
      <protection hidden="1"/>
    </xf>
    <xf numFmtId="1" fontId="16" fillId="0" borderId="7" xfId="0" applyNumberFormat="1" applyFont="1" applyBorder="1" applyAlignment="1" applyProtection="1">
      <alignment horizontal="right" vertical="center" wrapText="1"/>
      <protection hidden="1"/>
    </xf>
    <xf numFmtId="9" fontId="19" fillId="0" borderId="7" xfId="0" applyNumberFormat="1" applyFont="1" applyBorder="1" applyAlignment="1" applyProtection="1">
      <alignment horizontal="right" vertical="center" wrapText="1"/>
      <protection hidden="1"/>
    </xf>
    <xf numFmtId="167" fontId="20" fillId="0" borderId="7" xfId="0" applyNumberFormat="1" applyFont="1" applyBorder="1" applyAlignment="1" applyProtection="1">
      <alignment horizontal="right" vertical="center" wrapText="1"/>
      <protection hidden="1"/>
    </xf>
    <xf numFmtId="166" fontId="19" fillId="0" borderId="7" xfId="0" applyNumberFormat="1" applyFont="1" applyBorder="1" applyAlignment="1" applyProtection="1">
      <alignment horizontal="right" vertical="center" wrapText="1"/>
      <protection hidden="1"/>
    </xf>
    <xf numFmtId="1" fontId="16" fillId="0" borderId="8" xfId="0" applyNumberFormat="1" applyFont="1" applyBorder="1" applyAlignment="1" applyProtection="1">
      <alignment horizontal="right" vertical="center" wrapText="1"/>
      <protection hidden="1"/>
    </xf>
    <xf numFmtId="0" fontId="17" fillId="0" borderId="0" xfId="0" applyFont="1" applyProtection="1">
      <protection hidden="1"/>
    </xf>
    <xf numFmtId="0" fontId="21" fillId="0" borderId="0" xfId="0" applyFont="1" applyBorder="1" applyAlignment="1" applyProtection="1">
      <alignment wrapText="1"/>
      <protection hidden="1"/>
    </xf>
    <xf numFmtId="1" fontId="16" fillId="0" borderId="9" xfId="0" applyNumberFormat="1" applyFont="1" applyBorder="1" applyAlignment="1" applyProtection="1">
      <alignment horizontal="right" wrapText="1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0" fontId="18" fillId="0" borderId="0" xfId="0" applyFont="1" applyAlignment="1" applyProtection="1">
      <protection hidden="1"/>
    </xf>
    <xf numFmtId="0" fontId="15" fillId="0" borderId="1" xfId="0" applyFont="1" applyBorder="1" applyAlignment="1" applyProtection="1">
      <alignment horizontal="center" vertical="center" wrapText="1" shrinkToFit="1"/>
      <protection hidden="1"/>
    </xf>
    <xf numFmtId="0" fontId="17" fillId="0" borderId="10" xfId="0" applyFont="1" applyBorder="1" applyAlignment="1" applyProtection="1">
      <alignment horizontal="right" vertical="center" wrapText="1"/>
      <protection hidden="1"/>
    </xf>
    <xf numFmtId="0" fontId="16" fillId="0" borderId="11" xfId="0" applyFont="1" applyBorder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wrapText="1"/>
      <protection hidden="1"/>
    </xf>
    <xf numFmtId="165" fontId="14" fillId="0" borderId="0" xfId="0" applyNumberFormat="1" applyFont="1" applyAlignment="1" applyProtection="1">
      <alignment wrapText="1"/>
      <protection hidden="1"/>
    </xf>
    <xf numFmtId="0" fontId="23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21" fillId="0" borderId="0" xfId="0" applyFont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165" fontId="8" fillId="0" borderId="1" xfId="0" applyNumberFormat="1" applyFont="1" applyBorder="1" applyAlignment="1" applyProtection="1">
      <alignment horizontal="right"/>
      <protection hidden="1"/>
    </xf>
    <xf numFmtId="166" fontId="8" fillId="0" borderId="1" xfId="0" applyNumberFormat="1" applyFont="1" applyBorder="1" applyAlignment="1" applyProtection="1">
      <protection hidden="1"/>
    </xf>
    <xf numFmtId="0" fontId="3" fillId="0" borderId="0" xfId="0" applyFont="1"/>
    <xf numFmtId="0" fontId="3" fillId="0" borderId="0" xfId="0" applyFont="1" applyProtection="1"/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/>
    <xf numFmtId="0" fontId="2" fillId="0" borderId="0" xfId="0" applyFont="1"/>
    <xf numFmtId="0" fontId="2" fillId="0" borderId="0" xfId="0" applyFont="1" applyProtection="1"/>
    <xf numFmtId="0" fontId="17" fillId="0" borderId="13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2" fillId="0" borderId="0" xfId="0" applyFont="1" applyBorder="1" applyProtection="1"/>
    <xf numFmtId="0" fontId="1" fillId="0" borderId="12" xfId="0" applyFont="1" applyBorder="1" applyProtection="1">
      <protection locked="0"/>
    </xf>
    <xf numFmtId="0" fontId="1" fillId="0" borderId="0" xfId="0" applyFont="1"/>
    <xf numFmtId="0" fontId="1" fillId="0" borderId="0" xfId="0" applyFont="1" applyProtection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  <protection locked="0" hidden="1"/>
    </xf>
    <xf numFmtId="0" fontId="15" fillId="0" borderId="15" xfId="0" applyFont="1" applyBorder="1" applyAlignment="1" applyProtection="1">
      <alignment horizontal="center" vertical="center" textRotation="90" wrapText="1" shrinkToFit="1"/>
      <protection hidden="1"/>
    </xf>
    <xf numFmtId="0" fontId="15" fillId="0" borderId="5" xfId="0" applyFont="1" applyBorder="1" applyAlignment="1" applyProtection="1">
      <alignment horizontal="center" vertical="center" textRotation="90" wrapText="1" shrinkToFit="1"/>
      <protection hidden="1"/>
    </xf>
    <xf numFmtId="0" fontId="15" fillId="0" borderId="16" xfId="0" applyFont="1" applyBorder="1" applyAlignment="1" applyProtection="1">
      <alignment horizontal="center" vertical="center" textRotation="90" wrapText="1" shrinkToFit="1"/>
      <protection hidden="1"/>
    </xf>
    <xf numFmtId="0" fontId="15" fillId="0" borderId="17" xfId="0" applyFont="1" applyBorder="1" applyAlignment="1" applyProtection="1">
      <alignment horizontal="center" vertical="center" textRotation="90" wrapText="1" shrinkToFit="1"/>
      <protection hidden="1"/>
    </xf>
    <xf numFmtId="0" fontId="15" fillId="0" borderId="14" xfId="0" applyFont="1" applyBorder="1" applyAlignment="1" applyProtection="1">
      <alignment horizontal="center" textRotation="90" wrapText="1" shrinkToFit="1"/>
      <protection hidden="1"/>
    </xf>
    <xf numFmtId="0" fontId="15" fillId="0" borderId="15" xfId="0" applyFont="1" applyBorder="1" applyAlignment="1" applyProtection="1">
      <alignment horizontal="center" textRotation="90" wrapText="1" shrinkToFit="1"/>
      <protection hidden="1"/>
    </xf>
    <xf numFmtId="0" fontId="15" fillId="0" borderId="5" xfId="0" applyFont="1" applyBorder="1" applyAlignment="1" applyProtection="1">
      <alignment horizontal="center" textRotation="90" wrapText="1" shrinkToFit="1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 wrapText="1"/>
      <protection hidden="1"/>
    </xf>
    <xf numFmtId="0" fontId="15" fillId="0" borderId="14" xfId="0" applyFont="1" applyBorder="1" applyAlignment="1" applyProtection="1">
      <alignment horizontal="center" vertical="center" wrapText="1" shrinkToFi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2" tint="-9.9978637043366805E-2"/>
  </sheetPr>
  <dimension ref="A1:Q56"/>
  <sheetViews>
    <sheetView showGridLines="0" tabSelected="1" topLeftCell="A8" zoomScale="75" workbookViewId="0">
      <selection activeCell="M8" sqref="M8:P8"/>
    </sheetView>
  </sheetViews>
  <sheetFormatPr defaultColWidth="3.625" defaultRowHeight="15"/>
  <cols>
    <col min="1" max="1" width="3.625" style="81"/>
    <col min="2" max="2" width="28.75" style="81" customWidth="1"/>
    <col min="3" max="3" width="5.75" style="81" customWidth="1"/>
    <col min="4" max="4" width="7.625" style="81" customWidth="1"/>
    <col min="5" max="5" width="8.625" style="81" customWidth="1"/>
    <col min="6" max="6" width="8.125" style="81" customWidth="1"/>
    <col min="7" max="7" width="8.625" style="81" customWidth="1"/>
    <col min="8" max="8" width="8.125" style="81" customWidth="1"/>
    <col min="9" max="9" width="8.625" style="81" customWidth="1"/>
    <col min="10" max="10" width="8.125" style="81" customWidth="1"/>
    <col min="11" max="11" width="8.625" style="81" customWidth="1"/>
    <col min="12" max="12" width="8.125" style="81" customWidth="1"/>
    <col min="13" max="13" width="8.625" style="81" customWidth="1"/>
    <col min="14" max="14" width="8.125" style="81" customWidth="1"/>
    <col min="15" max="15" width="8.625" style="81" customWidth="1"/>
    <col min="16" max="16" width="8.125" style="81" customWidth="1"/>
    <col min="17" max="17" width="8.625" style="81" customWidth="1"/>
    <col min="18" max="16384" width="3.625" style="81"/>
  </cols>
  <sheetData>
    <row r="1" spans="1:17" ht="15.7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15.7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5.7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2" t="s">
        <v>3</v>
      </c>
      <c r="B5" s="2"/>
      <c r="C5" s="2"/>
      <c r="D5" s="2"/>
      <c r="E5" s="2"/>
      <c r="F5" s="2"/>
      <c r="G5" s="1"/>
      <c r="H5" s="92" t="s">
        <v>4</v>
      </c>
      <c r="I5" s="92"/>
      <c r="J5" s="92"/>
      <c r="K5" s="92"/>
      <c r="L5" s="92"/>
      <c r="M5" s="92"/>
      <c r="N5" s="92"/>
      <c r="O5" s="92"/>
      <c r="P5" s="82"/>
      <c r="Q5" s="1"/>
    </row>
    <row r="6" spans="1:17" ht="15.75">
      <c r="A6" s="2" t="s">
        <v>5</v>
      </c>
      <c r="B6" s="2"/>
      <c r="C6" s="96" t="s">
        <v>120</v>
      </c>
      <c r="D6" s="96"/>
      <c r="E6" s="96"/>
      <c r="F6" s="96"/>
      <c r="G6" s="1"/>
      <c r="H6" s="2" t="s">
        <v>7</v>
      </c>
      <c r="I6" s="2"/>
      <c r="J6" s="2"/>
      <c r="K6" s="2"/>
      <c r="L6" s="2"/>
      <c r="M6" s="2"/>
      <c r="N6" s="2"/>
      <c r="O6" s="2"/>
      <c r="P6" s="40">
        <f>F13/F10</f>
        <v>1</v>
      </c>
      <c r="Q6" s="3"/>
    </row>
    <row r="7" spans="1:1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2" t="s">
        <v>8</v>
      </c>
      <c r="B8" s="2"/>
      <c r="C8" s="2"/>
      <c r="D8" s="2"/>
      <c r="E8" s="2"/>
      <c r="F8" s="72" t="s">
        <v>9</v>
      </c>
      <c r="G8" s="1"/>
      <c r="H8" s="2" t="s">
        <v>10</v>
      </c>
      <c r="I8" s="2"/>
      <c r="J8" s="2"/>
      <c r="K8" s="2"/>
      <c r="L8" s="2"/>
      <c r="M8" s="95" t="s">
        <v>171</v>
      </c>
      <c r="N8" s="95"/>
      <c r="O8" s="95"/>
      <c r="P8" s="95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2" t="s">
        <v>11</v>
      </c>
      <c r="B10" s="2"/>
      <c r="C10" s="2"/>
      <c r="D10" s="2"/>
      <c r="E10" s="2"/>
      <c r="F10" s="4">
        <v>24</v>
      </c>
      <c r="G10" s="1"/>
      <c r="H10" s="2" t="s">
        <v>12</v>
      </c>
      <c r="I10" s="2"/>
      <c r="J10" s="2"/>
      <c r="K10" s="2"/>
      <c r="L10" s="2"/>
      <c r="M10" s="95" t="s">
        <v>121</v>
      </c>
      <c r="N10" s="95"/>
      <c r="O10" s="95"/>
      <c r="P10" s="95"/>
      <c r="Q10" s="1"/>
    </row>
    <row r="11" spans="1:17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>
      <c r="A12" s="92" t="s">
        <v>13</v>
      </c>
      <c r="B12" s="92"/>
      <c r="C12" s="92"/>
      <c r="D12" s="92"/>
      <c r="E12" s="92"/>
      <c r="F12" s="92"/>
      <c r="G12" s="1"/>
      <c r="H12" s="2" t="s">
        <v>14</v>
      </c>
      <c r="I12" s="2"/>
      <c r="J12" s="2"/>
      <c r="K12" s="2"/>
      <c r="L12" s="2"/>
      <c r="M12" s="95" t="s">
        <v>170</v>
      </c>
      <c r="N12" s="95"/>
      <c r="O12" s="95"/>
      <c r="P12" s="95"/>
      <c r="Q12" s="1"/>
    </row>
    <row r="13" spans="1:17" ht="15.75">
      <c r="A13" s="2" t="s">
        <v>15</v>
      </c>
      <c r="B13" s="2"/>
      <c r="C13" s="2"/>
      <c r="D13" s="2"/>
      <c r="E13" s="2"/>
      <c r="F13" s="39">
        <f>MAX(A18:A47)</f>
        <v>24</v>
      </c>
      <c r="G13" s="1"/>
      <c r="H13" s="92"/>
      <c r="I13" s="92"/>
      <c r="J13" s="92"/>
      <c r="K13" s="92"/>
      <c r="L13" s="92"/>
      <c r="M13" s="92"/>
      <c r="N13" s="92"/>
      <c r="O13" s="92"/>
      <c r="P13" s="2"/>
      <c r="Q13" s="1"/>
    </row>
    <row r="14" spans="1:17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7" ht="15" customHeight="1">
      <c r="A15" s="93" t="s">
        <v>16</v>
      </c>
      <c r="B15" s="93" t="s">
        <v>17</v>
      </c>
      <c r="C15" s="93" t="s">
        <v>18</v>
      </c>
      <c r="D15" s="93" t="s">
        <v>19</v>
      </c>
      <c r="E15" s="93" t="s">
        <v>20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 ht="35.1" customHeight="1">
      <c r="A16" s="93"/>
      <c r="B16" s="93"/>
      <c r="C16" s="93"/>
      <c r="D16" s="93"/>
      <c r="E16" s="93" t="s">
        <v>21</v>
      </c>
      <c r="F16" s="93"/>
      <c r="G16" s="93" t="s">
        <v>22</v>
      </c>
      <c r="H16" s="93"/>
      <c r="I16" s="93" t="s">
        <v>23</v>
      </c>
      <c r="J16" s="93"/>
      <c r="K16" s="93" t="s">
        <v>24</v>
      </c>
      <c r="L16" s="93"/>
      <c r="M16" s="93" t="s">
        <v>25</v>
      </c>
      <c r="N16" s="93"/>
      <c r="O16" s="93" t="s">
        <v>26</v>
      </c>
      <c r="P16" s="93"/>
      <c r="Q16" s="93" t="s">
        <v>27</v>
      </c>
    </row>
    <row r="17" spans="1:17" ht="15.75" thickBot="1">
      <c r="A17" s="93"/>
      <c r="B17" s="93"/>
      <c r="C17" s="93"/>
      <c r="D17" s="93"/>
      <c r="E17" s="5" t="s">
        <v>28</v>
      </c>
      <c r="F17" s="5" t="s">
        <v>29</v>
      </c>
      <c r="G17" s="5" t="s">
        <v>28</v>
      </c>
      <c r="H17" s="5" t="s">
        <v>29</v>
      </c>
      <c r="I17" s="5" t="s">
        <v>28</v>
      </c>
      <c r="J17" s="5" t="s">
        <v>29</v>
      </c>
      <c r="K17" s="5" t="s">
        <v>28</v>
      </c>
      <c r="L17" s="5" t="s">
        <v>29</v>
      </c>
      <c r="M17" s="5" t="s">
        <v>28</v>
      </c>
      <c r="N17" s="5" t="s">
        <v>29</v>
      </c>
      <c r="O17" s="5" t="s">
        <v>28</v>
      </c>
      <c r="P17" s="5" t="s">
        <v>29</v>
      </c>
      <c r="Q17" s="93"/>
    </row>
    <row r="18" spans="1:17" ht="16.5" thickBot="1">
      <c r="A18" s="6">
        <v>1</v>
      </c>
      <c r="B18" s="83" t="s">
        <v>96</v>
      </c>
      <c r="C18" s="8" t="s">
        <v>74</v>
      </c>
      <c r="D18" s="8">
        <v>12</v>
      </c>
      <c r="E18" s="9">
        <v>3.7615740740740739E-3</v>
      </c>
      <c r="F18" s="9">
        <v>4.54282407407407E-2</v>
      </c>
      <c r="G18" s="9">
        <v>8.7094907407407399E-2</v>
      </c>
      <c r="H18" s="9">
        <v>0.12876157407407399</v>
      </c>
      <c r="I18" s="12">
        <v>9</v>
      </c>
      <c r="J18" s="12">
        <v>12</v>
      </c>
      <c r="K18" s="10">
        <v>21</v>
      </c>
      <c r="L18" s="12">
        <v>41</v>
      </c>
      <c r="M18" s="10">
        <v>170</v>
      </c>
      <c r="N18" s="12">
        <v>30</v>
      </c>
      <c r="O18" s="10">
        <v>0</v>
      </c>
      <c r="P18" s="12">
        <v>4</v>
      </c>
      <c r="Q18" s="41">
        <f t="shared" ref="Q18:Q47" si="0">(F18+H18+J18+L18+N18+P18)</f>
        <v>87.17418981481481</v>
      </c>
    </row>
    <row r="19" spans="1:17" ht="16.5" thickBot="1">
      <c r="A19" s="6">
        <v>2</v>
      </c>
      <c r="B19" s="84" t="s">
        <v>97</v>
      </c>
      <c r="C19" s="8" t="s">
        <v>76</v>
      </c>
      <c r="D19" s="8">
        <v>12</v>
      </c>
      <c r="E19" s="9">
        <v>3.7037037037037034E-3</v>
      </c>
      <c r="F19" s="13">
        <v>12</v>
      </c>
      <c r="G19" s="11">
        <v>9.6</v>
      </c>
      <c r="H19" s="12">
        <v>5</v>
      </c>
      <c r="I19" s="14">
        <v>0</v>
      </c>
      <c r="J19" s="14">
        <v>0</v>
      </c>
      <c r="K19" s="13">
        <v>18</v>
      </c>
      <c r="L19" s="14">
        <v>20</v>
      </c>
      <c r="M19" s="13">
        <v>160</v>
      </c>
      <c r="N19" s="14">
        <v>15</v>
      </c>
      <c r="O19" s="13">
        <v>-5</v>
      </c>
      <c r="P19" s="14">
        <v>1</v>
      </c>
      <c r="Q19" s="41">
        <f t="shared" si="0"/>
        <v>53</v>
      </c>
    </row>
    <row r="20" spans="1:17" ht="16.5" thickBot="1">
      <c r="A20" s="6">
        <v>3</v>
      </c>
      <c r="B20" s="84" t="s">
        <v>98</v>
      </c>
      <c r="C20" s="8" t="s">
        <v>76</v>
      </c>
      <c r="D20" s="8">
        <v>12</v>
      </c>
      <c r="E20" s="9">
        <v>3.414351851851852E-3</v>
      </c>
      <c r="F20" s="13">
        <v>18</v>
      </c>
      <c r="G20" s="11">
        <v>9.1</v>
      </c>
      <c r="H20" s="12">
        <v>12</v>
      </c>
      <c r="I20" s="14">
        <v>6</v>
      </c>
      <c r="J20" s="14">
        <v>29</v>
      </c>
      <c r="K20" s="13">
        <v>23</v>
      </c>
      <c r="L20" s="14">
        <v>30</v>
      </c>
      <c r="M20" s="13">
        <v>170</v>
      </c>
      <c r="N20" s="14">
        <v>20</v>
      </c>
      <c r="O20" s="13">
        <v>-7</v>
      </c>
      <c r="P20" s="14">
        <v>0</v>
      </c>
      <c r="Q20" s="41">
        <f t="shared" si="0"/>
        <v>109</v>
      </c>
    </row>
    <row r="21" spans="1:17" ht="16.5" thickBot="1">
      <c r="A21" s="6">
        <v>4</v>
      </c>
      <c r="B21" s="84" t="s">
        <v>99</v>
      </c>
      <c r="C21" s="8" t="s">
        <v>76</v>
      </c>
      <c r="D21" s="8">
        <v>12</v>
      </c>
      <c r="E21" s="9">
        <v>3.2175925925925926E-3</v>
      </c>
      <c r="F21" s="13">
        <v>24</v>
      </c>
      <c r="G21" s="11">
        <v>9</v>
      </c>
      <c r="H21" s="12">
        <v>13</v>
      </c>
      <c r="I21" s="14">
        <v>9</v>
      </c>
      <c r="J21" s="14">
        <v>41</v>
      </c>
      <c r="K21" s="13">
        <v>25</v>
      </c>
      <c r="L21" s="14">
        <v>34</v>
      </c>
      <c r="M21" s="13">
        <v>200</v>
      </c>
      <c r="N21" s="14">
        <v>35</v>
      </c>
      <c r="O21" s="13">
        <v>3</v>
      </c>
      <c r="P21" s="14">
        <v>16</v>
      </c>
      <c r="Q21" s="41">
        <f t="shared" si="0"/>
        <v>163</v>
      </c>
    </row>
    <row r="22" spans="1:17" ht="16.5" thickBot="1">
      <c r="A22" s="6">
        <v>5</v>
      </c>
      <c r="B22" s="84" t="s">
        <v>100</v>
      </c>
      <c r="C22" s="8" t="s">
        <v>76</v>
      </c>
      <c r="D22" s="8">
        <v>12</v>
      </c>
      <c r="E22" s="9">
        <v>3.4490740740740745E-3</v>
      </c>
      <c r="F22" s="13">
        <v>18</v>
      </c>
      <c r="G22" s="11">
        <v>9.1999999999999993</v>
      </c>
      <c r="H22" s="12">
        <v>10</v>
      </c>
      <c r="I22" s="14">
        <v>4</v>
      </c>
      <c r="J22" s="14">
        <v>21</v>
      </c>
      <c r="K22" s="13">
        <v>24</v>
      </c>
      <c r="L22" s="14">
        <v>32</v>
      </c>
      <c r="M22" s="13">
        <v>170</v>
      </c>
      <c r="N22" s="14">
        <v>20</v>
      </c>
      <c r="O22" s="13">
        <v>1</v>
      </c>
      <c r="P22" s="14">
        <v>12</v>
      </c>
      <c r="Q22" s="41">
        <f t="shared" si="0"/>
        <v>113</v>
      </c>
    </row>
    <row r="23" spans="1:17" ht="16.5" thickBot="1">
      <c r="A23" s="6">
        <v>6</v>
      </c>
      <c r="B23" s="84" t="s">
        <v>101</v>
      </c>
      <c r="C23" s="8" t="s">
        <v>74</v>
      </c>
      <c r="D23" s="8">
        <v>12</v>
      </c>
      <c r="E23" s="9">
        <v>4.4791666666666669E-3</v>
      </c>
      <c r="F23" s="13">
        <v>4</v>
      </c>
      <c r="G23" s="11">
        <v>9.8000000000000007</v>
      </c>
      <c r="H23" s="12">
        <v>8</v>
      </c>
      <c r="I23" s="14">
        <v>12</v>
      </c>
      <c r="J23" s="14">
        <v>18</v>
      </c>
      <c r="K23" s="13">
        <v>21</v>
      </c>
      <c r="L23" s="14">
        <v>31</v>
      </c>
      <c r="M23" s="13">
        <v>145</v>
      </c>
      <c r="N23" s="14">
        <v>17</v>
      </c>
      <c r="O23" s="13">
        <v>5</v>
      </c>
      <c r="P23" s="14">
        <v>11</v>
      </c>
      <c r="Q23" s="41">
        <f t="shared" si="0"/>
        <v>89</v>
      </c>
    </row>
    <row r="24" spans="1:17" ht="16.5" thickBot="1">
      <c r="A24" s="6">
        <v>7</v>
      </c>
      <c r="B24" s="84" t="s">
        <v>102</v>
      </c>
      <c r="C24" s="8" t="s">
        <v>76</v>
      </c>
      <c r="D24" s="8">
        <v>12</v>
      </c>
      <c r="E24" s="9">
        <v>2.8935185185185188E-3</v>
      </c>
      <c r="F24" s="13">
        <v>34</v>
      </c>
      <c r="G24" s="11">
        <v>9.9</v>
      </c>
      <c r="H24" s="12">
        <v>2</v>
      </c>
      <c r="I24" s="14">
        <v>7</v>
      </c>
      <c r="J24" s="14">
        <v>33</v>
      </c>
      <c r="K24" s="13">
        <v>25</v>
      </c>
      <c r="L24" s="14">
        <v>34</v>
      </c>
      <c r="M24" s="13">
        <v>185</v>
      </c>
      <c r="N24" s="14">
        <v>27</v>
      </c>
      <c r="O24" s="13">
        <v>-4</v>
      </c>
      <c r="P24" s="14">
        <v>2</v>
      </c>
      <c r="Q24" s="41">
        <f t="shared" si="0"/>
        <v>132</v>
      </c>
    </row>
    <row r="25" spans="1:17" ht="16.5" thickBot="1">
      <c r="A25" s="6">
        <v>8</v>
      </c>
      <c r="B25" s="84" t="s">
        <v>103</v>
      </c>
      <c r="C25" s="8" t="s">
        <v>74</v>
      </c>
      <c r="D25" s="8">
        <v>12</v>
      </c>
      <c r="E25" s="9">
        <v>3.6226851851851854E-3</v>
      </c>
      <c r="F25" s="13">
        <v>22</v>
      </c>
      <c r="G25" s="11">
        <v>9.8000000000000007</v>
      </c>
      <c r="H25" s="12">
        <v>8</v>
      </c>
      <c r="I25" s="14">
        <v>11</v>
      </c>
      <c r="J25" s="14">
        <v>16</v>
      </c>
      <c r="K25" s="13">
        <v>23</v>
      </c>
      <c r="L25" s="14">
        <v>35</v>
      </c>
      <c r="M25" s="13">
        <v>160</v>
      </c>
      <c r="N25" s="14">
        <v>25</v>
      </c>
      <c r="O25" s="13">
        <v>5</v>
      </c>
      <c r="P25" s="14">
        <v>11</v>
      </c>
      <c r="Q25" s="41">
        <f t="shared" si="0"/>
        <v>117</v>
      </c>
    </row>
    <row r="26" spans="1:17" ht="16.5" thickBot="1">
      <c r="A26" s="6">
        <v>9</v>
      </c>
      <c r="B26" s="84" t="s">
        <v>104</v>
      </c>
      <c r="C26" s="8" t="s">
        <v>76</v>
      </c>
      <c r="D26" s="8">
        <v>12</v>
      </c>
      <c r="E26" s="9">
        <v>4.2476851851851851E-3</v>
      </c>
      <c r="F26" s="13">
        <v>2</v>
      </c>
      <c r="G26" s="11">
        <v>10.199999999999999</v>
      </c>
      <c r="H26" s="12">
        <v>0</v>
      </c>
      <c r="I26" s="14">
        <v>0</v>
      </c>
      <c r="J26" s="14">
        <v>0</v>
      </c>
      <c r="K26" s="13">
        <v>16</v>
      </c>
      <c r="L26" s="14">
        <v>16</v>
      </c>
      <c r="M26" s="13">
        <v>160</v>
      </c>
      <c r="N26" s="14">
        <v>15</v>
      </c>
      <c r="O26" s="13">
        <v>-8</v>
      </c>
      <c r="P26" s="14">
        <v>0</v>
      </c>
      <c r="Q26" s="41">
        <f t="shared" si="0"/>
        <v>33</v>
      </c>
    </row>
    <row r="27" spans="1:17" ht="16.5" thickBot="1">
      <c r="A27" s="6">
        <v>10</v>
      </c>
      <c r="B27" s="84" t="s">
        <v>105</v>
      </c>
      <c r="C27" s="8" t="s">
        <v>76</v>
      </c>
      <c r="D27" s="8">
        <v>12</v>
      </c>
      <c r="E27" s="9">
        <v>3.4375E-3</v>
      </c>
      <c r="F27" s="13">
        <v>18</v>
      </c>
      <c r="G27" s="11">
        <v>8.9</v>
      </c>
      <c r="H27" s="12">
        <v>16</v>
      </c>
      <c r="I27" s="14">
        <v>3</v>
      </c>
      <c r="J27" s="14">
        <v>17</v>
      </c>
      <c r="K27" s="13">
        <v>26</v>
      </c>
      <c r="L27" s="14">
        <v>36</v>
      </c>
      <c r="M27" s="13">
        <v>175</v>
      </c>
      <c r="N27" s="14">
        <v>22</v>
      </c>
      <c r="O27" s="13">
        <v>-4</v>
      </c>
      <c r="P27" s="14">
        <v>2</v>
      </c>
      <c r="Q27" s="41">
        <f t="shared" si="0"/>
        <v>111</v>
      </c>
    </row>
    <row r="28" spans="1:17" ht="16.5" thickBot="1">
      <c r="A28" s="6">
        <v>11</v>
      </c>
      <c r="B28" s="84" t="s">
        <v>106</v>
      </c>
      <c r="C28" s="8" t="s">
        <v>74</v>
      </c>
      <c r="D28" s="8">
        <v>12</v>
      </c>
      <c r="E28" s="9">
        <v>3.9583333333333337E-3</v>
      </c>
      <c r="F28" s="13">
        <v>14</v>
      </c>
      <c r="G28" s="11">
        <v>10.1</v>
      </c>
      <c r="H28" s="12">
        <v>5</v>
      </c>
      <c r="I28" s="14">
        <v>8</v>
      </c>
      <c r="J28" s="14">
        <v>10</v>
      </c>
      <c r="K28" s="13">
        <v>21</v>
      </c>
      <c r="L28" s="14">
        <v>31</v>
      </c>
      <c r="M28" s="13">
        <v>130</v>
      </c>
      <c r="N28" s="14">
        <v>10</v>
      </c>
      <c r="O28" s="13">
        <v>2</v>
      </c>
      <c r="P28" s="14">
        <v>6</v>
      </c>
      <c r="Q28" s="41">
        <f t="shared" si="0"/>
        <v>76</v>
      </c>
    </row>
    <row r="29" spans="1:17" ht="16.5" thickBot="1">
      <c r="A29" s="6">
        <v>12</v>
      </c>
      <c r="B29" s="84" t="s">
        <v>107</v>
      </c>
      <c r="C29" s="8" t="s">
        <v>76</v>
      </c>
      <c r="D29" s="8">
        <v>12</v>
      </c>
      <c r="E29" s="9">
        <v>3.7037037037037034E-3</v>
      </c>
      <c r="F29" s="13">
        <v>12</v>
      </c>
      <c r="G29" s="11">
        <v>9.6</v>
      </c>
      <c r="H29" s="12">
        <v>5</v>
      </c>
      <c r="I29" s="14">
        <v>0</v>
      </c>
      <c r="J29" s="14">
        <v>0</v>
      </c>
      <c r="K29" s="13">
        <v>18</v>
      </c>
      <c r="L29" s="14">
        <v>20</v>
      </c>
      <c r="M29" s="13">
        <v>160</v>
      </c>
      <c r="N29" s="14">
        <v>15</v>
      </c>
      <c r="O29" s="13">
        <v>-5</v>
      </c>
      <c r="P29" s="14">
        <v>1</v>
      </c>
      <c r="Q29" s="41">
        <f t="shared" si="0"/>
        <v>53</v>
      </c>
    </row>
    <row r="30" spans="1:17" ht="16.5" thickBot="1">
      <c r="A30" s="6">
        <v>13</v>
      </c>
      <c r="B30" s="84" t="s">
        <v>108</v>
      </c>
      <c r="C30" s="8" t="s">
        <v>76</v>
      </c>
      <c r="D30" s="8">
        <v>12</v>
      </c>
      <c r="E30" s="9">
        <v>3.414351851851852E-3</v>
      </c>
      <c r="F30" s="13">
        <v>18</v>
      </c>
      <c r="G30" s="11">
        <v>9.1</v>
      </c>
      <c r="H30" s="12">
        <v>12</v>
      </c>
      <c r="I30" s="14">
        <v>6</v>
      </c>
      <c r="J30" s="14">
        <v>29</v>
      </c>
      <c r="K30" s="13">
        <v>23</v>
      </c>
      <c r="L30" s="14">
        <v>30</v>
      </c>
      <c r="M30" s="13">
        <v>170</v>
      </c>
      <c r="N30" s="14">
        <v>20</v>
      </c>
      <c r="O30" s="13">
        <v>-7</v>
      </c>
      <c r="P30" s="14">
        <v>0</v>
      </c>
      <c r="Q30" s="41">
        <f t="shared" si="0"/>
        <v>109</v>
      </c>
    </row>
    <row r="31" spans="1:17" ht="16.5" thickBot="1">
      <c r="A31" s="15">
        <v>14</v>
      </c>
      <c r="B31" s="84" t="s">
        <v>109</v>
      </c>
      <c r="C31" s="8" t="s">
        <v>74</v>
      </c>
      <c r="D31" s="8">
        <v>12</v>
      </c>
      <c r="E31" s="9">
        <v>3.5879629629629629E-3</v>
      </c>
      <c r="F31" s="13">
        <v>23</v>
      </c>
      <c r="G31" s="14">
        <v>9.9</v>
      </c>
      <c r="H31" s="12">
        <v>7</v>
      </c>
      <c r="I31" s="14">
        <v>13</v>
      </c>
      <c r="J31" s="14">
        <v>20</v>
      </c>
      <c r="K31" s="13">
        <v>24</v>
      </c>
      <c r="L31" s="14">
        <v>37</v>
      </c>
      <c r="M31" s="13">
        <v>160</v>
      </c>
      <c r="N31" s="14">
        <v>25</v>
      </c>
      <c r="O31" s="13">
        <v>7</v>
      </c>
      <c r="P31" s="14">
        <v>15</v>
      </c>
      <c r="Q31" s="41">
        <f t="shared" si="0"/>
        <v>127</v>
      </c>
    </row>
    <row r="32" spans="1:17" ht="16.5" thickBot="1">
      <c r="A32" s="15">
        <v>15</v>
      </c>
      <c r="B32" s="84" t="s">
        <v>110</v>
      </c>
      <c r="C32" s="8" t="s">
        <v>74</v>
      </c>
      <c r="D32" s="8">
        <v>12</v>
      </c>
      <c r="E32" s="9">
        <v>4.5949074074074078E-3</v>
      </c>
      <c r="F32" s="13">
        <v>2</v>
      </c>
      <c r="G32" s="14">
        <v>10.9</v>
      </c>
      <c r="H32" s="12">
        <v>0</v>
      </c>
      <c r="I32" s="14">
        <v>6</v>
      </c>
      <c r="J32" s="14">
        <v>6</v>
      </c>
      <c r="K32" s="13">
        <v>20</v>
      </c>
      <c r="L32" s="14">
        <v>29</v>
      </c>
      <c r="M32" s="13">
        <v>110</v>
      </c>
      <c r="N32" s="14">
        <v>2</v>
      </c>
      <c r="O32" s="13">
        <v>0</v>
      </c>
      <c r="P32" s="14">
        <v>4</v>
      </c>
      <c r="Q32" s="41">
        <f t="shared" si="0"/>
        <v>43</v>
      </c>
    </row>
    <row r="33" spans="1:17" ht="16.5" thickBot="1">
      <c r="A33" s="15">
        <v>16</v>
      </c>
      <c r="B33" s="84" t="s">
        <v>111</v>
      </c>
      <c r="C33" s="8" t="s">
        <v>76</v>
      </c>
      <c r="D33" s="8">
        <v>12</v>
      </c>
      <c r="E33" s="9">
        <v>3.8194444444444443E-3</v>
      </c>
      <c r="F33" s="13">
        <v>10</v>
      </c>
      <c r="G33" s="11">
        <v>9</v>
      </c>
      <c r="H33" s="12">
        <v>14</v>
      </c>
      <c r="I33" s="14">
        <v>7</v>
      </c>
      <c r="J33" s="14">
        <v>33</v>
      </c>
      <c r="K33" s="13">
        <v>25</v>
      </c>
      <c r="L33" s="14">
        <v>34</v>
      </c>
      <c r="M33" s="13">
        <v>145</v>
      </c>
      <c r="N33" s="14">
        <v>10</v>
      </c>
      <c r="O33" s="13">
        <v>2</v>
      </c>
      <c r="P33" s="14">
        <v>14</v>
      </c>
      <c r="Q33" s="41">
        <f t="shared" si="0"/>
        <v>115</v>
      </c>
    </row>
    <row r="34" spans="1:17" ht="16.5" thickBot="1">
      <c r="A34" s="15">
        <v>17</v>
      </c>
      <c r="B34" s="84" t="s">
        <v>112</v>
      </c>
      <c r="C34" s="8" t="s">
        <v>74</v>
      </c>
      <c r="D34" s="8">
        <v>12</v>
      </c>
      <c r="E34" s="9">
        <v>3.7037037037037034E-3</v>
      </c>
      <c r="F34" s="13">
        <v>20</v>
      </c>
      <c r="G34" s="11">
        <v>9.5</v>
      </c>
      <c r="H34" s="12">
        <v>14</v>
      </c>
      <c r="I34" s="14">
        <v>14</v>
      </c>
      <c r="J34" s="14">
        <v>22</v>
      </c>
      <c r="K34" s="13">
        <v>26</v>
      </c>
      <c r="L34" s="14">
        <v>41</v>
      </c>
      <c r="M34" s="13">
        <v>150</v>
      </c>
      <c r="N34" s="14">
        <v>20</v>
      </c>
      <c r="O34" s="13">
        <v>4</v>
      </c>
      <c r="P34" s="14">
        <v>9</v>
      </c>
      <c r="Q34" s="41">
        <f t="shared" si="0"/>
        <v>126</v>
      </c>
    </row>
    <row r="35" spans="1:17" ht="16.5" thickBot="1">
      <c r="A35" s="15">
        <v>18</v>
      </c>
      <c r="B35" s="84" t="s">
        <v>113</v>
      </c>
      <c r="C35" s="8" t="s">
        <v>74</v>
      </c>
      <c r="D35" s="8">
        <v>12</v>
      </c>
      <c r="E35" s="9">
        <v>4.7453703703703703E-3</v>
      </c>
      <c r="F35" s="13">
        <v>0</v>
      </c>
      <c r="G35" s="11">
        <v>11.2</v>
      </c>
      <c r="H35" s="12">
        <v>0</v>
      </c>
      <c r="I35" s="14">
        <v>5</v>
      </c>
      <c r="J35" s="14">
        <v>5</v>
      </c>
      <c r="K35" s="13">
        <v>17</v>
      </c>
      <c r="L35" s="14">
        <v>23</v>
      </c>
      <c r="M35" s="13">
        <v>135</v>
      </c>
      <c r="N35" s="14">
        <v>12</v>
      </c>
      <c r="O35" s="13">
        <v>7</v>
      </c>
      <c r="P35" s="14">
        <v>15</v>
      </c>
      <c r="Q35" s="41">
        <f t="shared" si="0"/>
        <v>55</v>
      </c>
    </row>
    <row r="36" spans="1:17" ht="16.5" thickBot="1">
      <c r="A36" s="15">
        <v>19</v>
      </c>
      <c r="B36" s="84" t="s">
        <v>114</v>
      </c>
      <c r="C36" s="8" t="s">
        <v>76</v>
      </c>
      <c r="D36" s="8">
        <v>12</v>
      </c>
      <c r="E36" s="9">
        <v>4.2824074074074075E-3</v>
      </c>
      <c r="F36" s="13">
        <v>2</v>
      </c>
      <c r="G36" s="11">
        <v>11.6</v>
      </c>
      <c r="H36" s="12">
        <v>0</v>
      </c>
      <c r="I36" s="14">
        <v>0</v>
      </c>
      <c r="J36" s="14">
        <v>0</v>
      </c>
      <c r="K36" s="13">
        <v>15</v>
      </c>
      <c r="L36" s="14">
        <v>14</v>
      </c>
      <c r="M36" s="13">
        <v>180</v>
      </c>
      <c r="N36" s="14">
        <v>25</v>
      </c>
      <c r="O36" s="13">
        <v>-8</v>
      </c>
      <c r="P36" s="14">
        <v>0</v>
      </c>
      <c r="Q36" s="41">
        <f t="shared" si="0"/>
        <v>41</v>
      </c>
    </row>
    <row r="37" spans="1:17" ht="16.5" thickBot="1">
      <c r="A37" s="15">
        <v>20</v>
      </c>
      <c r="B37" s="84" t="s">
        <v>115</v>
      </c>
      <c r="C37" s="8" t="s">
        <v>74</v>
      </c>
      <c r="D37" s="8">
        <v>12</v>
      </c>
      <c r="E37" s="9">
        <v>3.3217592592592591E-3</v>
      </c>
      <c r="F37" s="13">
        <v>31</v>
      </c>
      <c r="G37" s="11">
        <v>9.4</v>
      </c>
      <c r="H37" s="12">
        <v>16</v>
      </c>
      <c r="I37" s="14">
        <v>14</v>
      </c>
      <c r="J37" s="14">
        <v>22</v>
      </c>
      <c r="K37" s="13">
        <v>27</v>
      </c>
      <c r="L37" s="14">
        <v>44</v>
      </c>
      <c r="M37" s="13">
        <v>160</v>
      </c>
      <c r="N37" s="14">
        <v>25</v>
      </c>
      <c r="O37" s="13">
        <v>7</v>
      </c>
      <c r="P37" s="14">
        <v>15</v>
      </c>
      <c r="Q37" s="41">
        <f t="shared" si="0"/>
        <v>153</v>
      </c>
    </row>
    <row r="38" spans="1:17" ht="16.5" thickBot="1">
      <c r="A38" s="15">
        <v>21</v>
      </c>
      <c r="B38" s="84" t="s">
        <v>116</v>
      </c>
      <c r="C38" s="8" t="s">
        <v>76</v>
      </c>
      <c r="D38" s="8">
        <v>12</v>
      </c>
      <c r="E38" s="9">
        <v>3.8194444444444443E-3</v>
      </c>
      <c r="F38" s="13">
        <v>10</v>
      </c>
      <c r="G38" s="11">
        <v>10.1</v>
      </c>
      <c r="H38" s="12">
        <v>0</v>
      </c>
      <c r="I38" s="14">
        <v>2</v>
      </c>
      <c r="J38" s="14">
        <v>13</v>
      </c>
      <c r="K38" s="13">
        <v>20</v>
      </c>
      <c r="L38" s="14">
        <v>24</v>
      </c>
      <c r="M38" s="13">
        <v>170</v>
      </c>
      <c r="N38" s="14">
        <v>20</v>
      </c>
      <c r="O38" s="13">
        <v>0</v>
      </c>
      <c r="P38" s="14">
        <v>10</v>
      </c>
      <c r="Q38" s="41">
        <f t="shared" si="0"/>
        <v>77</v>
      </c>
    </row>
    <row r="39" spans="1:17" ht="16.5" thickBot="1">
      <c r="A39" s="15">
        <v>22</v>
      </c>
      <c r="B39" s="84" t="s">
        <v>117</v>
      </c>
      <c r="C39" s="8" t="s">
        <v>74</v>
      </c>
      <c r="D39" s="8">
        <v>12</v>
      </c>
      <c r="E39" s="9">
        <v>3.9351851851851857E-3</v>
      </c>
      <c r="F39" s="13">
        <v>8</v>
      </c>
      <c r="G39" s="11">
        <v>9.9</v>
      </c>
      <c r="H39" s="12">
        <v>7</v>
      </c>
      <c r="I39" s="14">
        <v>6</v>
      </c>
      <c r="J39" s="14">
        <v>6</v>
      </c>
      <c r="K39" s="13">
        <v>23</v>
      </c>
      <c r="L39" s="14">
        <v>35</v>
      </c>
      <c r="M39" s="13">
        <v>170</v>
      </c>
      <c r="N39" s="14">
        <v>30</v>
      </c>
      <c r="O39" s="13">
        <v>3</v>
      </c>
      <c r="P39" s="14">
        <v>7</v>
      </c>
      <c r="Q39" s="41">
        <f t="shared" si="0"/>
        <v>93</v>
      </c>
    </row>
    <row r="40" spans="1:17" ht="16.5" thickBot="1">
      <c r="A40" s="15">
        <v>23</v>
      </c>
      <c r="B40" s="84" t="s">
        <v>118</v>
      </c>
      <c r="C40" s="8" t="s">
        <v>76</v>
      </c>
      <c r="D40" s="8">
        <v>12</v>
      </c>
      <c r="E40" s="9">
        <v>3.9930555555555561E-3</v>
      </c>
      <c r="F40" s="13">
        <v>7</v>
      </c>
      <c r="G40" s="11">
        <v>9.5</v>
      </c>
      <c r="H40" s="12">
        <v>6</v>
      </c>
      <c r="I40" s="14">
        <v>0</v>
      </c>
      <c r="J40" s="14">
        <v>0</v>
      </c>
      <c r="K40" s="13">
        <v>24</v>
      </c>
      <c r="L40" s="14">
        <v>32</v>
      </c>
      <c r="M40" s="13">
        <v>140</v>
      </c>
      <c r="N40" s="14">
        <v>8</v>
      </c>
      <c r="O40" s="13">
        <v>-3</v>
      </c>
      <c r="P40" s="14">
        <v>4</v>
      </c>
      <c r="Q40" s="41">
        <f t="shared" si="0"/>
        <v>57</v>
      </c>
    </row>
    <row r="41" spans="1:17" ht="16.5" thickBot="1">
      <c r="A41" s="15">
        <v>24</v>
      </c>
      <c r="B41" s="84" t="s">
        <v>119</v>
      </c>
      <c r="C41" s="8" t="s">
        <v>74</v>
      </c>
      <c r="D41" s="8">
        <v>12</v>
      </c>
      <c r="E41" s="9">
        <v>3.9699074074074072E-3</v>
      </c>
      <c r="F41" s="13">
        <v>14</v>
      </c>
      <c r="G41" s="11">
        <v>10.6</v>
      </c>
      <c r="H41" s="12">
        <v>0</v>
      </c>
      <c r="I41" s="14">
        <v>7</v>
      </c>
      <c r="J41" s="14">
        <v>8</v>
      </c>
      <c r="K41" s="13">
        <v>22</v>
      </c>
      <c r="L41" s="14">
        <v>33</v>
      </c>
      <c r="M41" s="13">
        <v>135</v>
      </c>
      <c r="N41" s="14">
        <v>12</v>
      </c>
      <c r="O41" s="13">
        <v>5</v>
      </c>
      <c r="P41" s="14">
        <v>11</v>
      </c>
      <c r="Q41" s="41">
        <f t="shared" si="0"/>
        <v>78</v>
      </c>
    </row>
    <row r="42" spans="1:17">
      <c r="A42" s="15"/>
      <c r="B42" s="7"/>
      <c r="C42" s="17"/>
      <c r="D42" s="16"/>
      <c r="E42" s="9">
        <v>0</v>
      </c>
      <c r="F42" s="13"/>
      <c r="G42" s="11"/>
      <c r="H42" s="12"/>
      <c r="I42" s="14"/>
      <c r="J42" s="14"/>
      <c r="K42" s="13"/>
      <c r="L42" s="14"/>
      <c r="M42" s="13"/>
      <c r="N42" s="14"/>
      <c r="O42" s="13"/>
      <c r="P42" s="14"/>
      <c r="Q42" s="41">
        <f t="shared" si="0"/>
        <v>0</v>
      </c>
    </row>
    <row r="43" spans="1:17">
      <c r="A43" s="15"/>
      <c r="B43" s="18"/>
      <c r="C43" s="17"/>
      <c r="D43" s="16"/>
      <c r="E43" s="9">
        <v>0</v>
      </c>
      <c r="F43" s="13"/>
      <c r="G43" s="11"/>
      <c r="H43" s="12"/>
      <c r="I43" s="14"/>
      <c r="J43" s="14"/>
      <c r="K43" s="13"/>
      <c r="L43" s="14"/>
      <c r="M43" s="13"/>
      <c r="N43" s="14"/>
      <c r="O43" s="13"/>
      <c r="P43" s="14"/>
      <c r="Q43" s="41">
        <f t="shared" si="0"/>
        <v>0</v>
      </c>
    </row>
    <row r="44" spans="1:17">
      <c r="A44" s="19"/>
      <c r="B44" s="20"/>
      <c r="C44" s="21"/>
      <c r="D44" s="16"/>
      <c r="E44" s="9">
        <v>0</v>
      </c>
      <c r="F44" s="13"/>
      <c r="G44" s="11"/>
      <c r="H44" s="12"/>
      <c r="I44" s="14"/>
      <c r="J44" s="14"/>
      <c r="K44" s="13"/>
      <c r="L44" s="14"/>
      <c r="M44" s="13"/>
      <c r="N44" s="14"/>
      <c r="O44" s="13"/>
      <c r="P44" s="14"/>
      <c r="Q44" s="41">
        <f t="shared" si="0"/>
        <v>0</v>
      </c>
    </row>
    <row r="45" spans="1:17" ht="15.75" customHeight="1">
      <c r="A45" s="15"/>
      <c r="B45" s="18"/>
      <c r="C45" s="17"/>
      <c r="D45" s="22"/>
      <c r="E45" s="9">
        <v>0</v>
      </c>
      <c r="F45" s="13"/>
      <c r="G45" s="11"/>
      <c r="H45" s="12"/>
      <c r="I45" s="14"/>
      <c r="J45" s="14"/>
      <c r="K45" s="13"/>
      <c r="L45" s="14"/>
      <c r="M45" s="13"/>
      <c r="N45" s="14"/>
      <c r="O45" s="13"/>
      <c r="P45" s="14"/>
      <c r="Q45" s="41">
        <f t="shared" si="0"/>
        <v>0</v>
      </c>
    </row>
    <row r="46" spans="1:17">
      <c r="A46" s="15"/>
      <c r="B46" s="18"/>
      <c r="C46" s="17"/>
      <c r="D46" s="22"/>
      <c r="E46" s="9">
        <v>0</v>
      </c>
      <c r="F46" s="13"/>
      <c r="G46" s="11"/>
      <c r="H46" s="12"/>
      <c r="I46" s="14"/>
      <c r="J46" s="14"/>
      <c r="K46" s="13"/>
      <c r="L46" s="14"/>
      <c r="M46" s="13"/>
      <c r="N46" s="14"/>
      <c r="O46" s="13"/>
      <c r="P46" s="14"/>
      <c r="Q46" s="41">
        <f t="shared" si="0"/>
        <v>0</v>
      </c>
    </row>
    <row r="47" spans="1:17">
      <c r="A47" s="15"/>
      <c r="B47" s="18"/>
      <c r="C47" s="21"/>
      <c r="D47" s="22"/>
      <c r="E47" s="9">
        <v>0</v>
      </c>
      <c r="F47" s="13"/>
      <c r="G47" s="11"/>
      <c r="H47" s="12"/>
      <c r="I47" s="14"/>
      <c r="J47" s="14"/>
      <c r="K47" s="13"/>
      <c r="L47" s="14"/>
      <c r="M47" s="13"/>
      <c r="N47" s="14"/>
      <c r="O47" s="13"/>
      <c r="P47" s="14"/>
      <c r="Q47" s="41">
        <f t="shared" si="0"/>
        <v>0</v>
      </c>
    </row>
    <row r="48" spans="1:17">
      <c r="A48" s="23"/>
      <c r="B48" s="24" t="s">
        <v>30</v>
      </c>
      <c r="C48" s="25"/>
      <c r="D48" s="26"/>
      <c r="E48" s="27">
        <f t="shared" ref="E48:Q48" si="1">SUM(E18:E47)</f>
        <v>9.1076388888888887E-2</v>
      </c>
      <c r="F48" s="28">
        <f t="shared" si="1"/>
        <v>323.04542824074076</v>
      </c>
      <c r="G48" s="29">
        <f t="shared" si="1"/>
        <v>225.9870949074074</v>
      </c>
      <c r="H48" s="30">
        <f t="shared" si="1"/>
        <v>160.12876157407408</v>
      </c>
      <c r="I48" s="30">
        <f t="shared" si="1"/>
        <v>149</v>
      </c>
      <c r="J48" s="30">
        <f t="shared" si="1"/>
        <v>361</v>
      </c>
      <c r="K48" s="28">
        <f t="shared" si="1"/>
        <v>527</v>
      </c>
      <c r="L48" s="30">
        <f t="shared" si="1"/>
        <v>736</v>
      </c>
      <c r="M48" s="28">
        <f t="shared" si="1"/>
        <v>3810</v>
      </c>
      <c r="N48" s="30">
        <f t="shared" si="1"/>
        <v>460</v>
      </c>
      <c r="O48" s="28">
        <f t="shared" si="1"/>
        <v>0</v>
      </c>
      <c r="P48" s="30">
        <f t="shared" si="1"/>
        <v>170</v>
      </c>
      <c r="Q48" s="42">
        <f t="shared" si="1"/>
        <v>2210.1741898148148</v>
      </c>
    </row>
    <row r="49" spans="1:17" ht="15.75" customHeight="1">
      <c r="A49" s="94" t="s">
        <v>31</v>
      </c>
      <c r="B49" s="94"/>
      <c r="C49" s="30"/>
      <c r="D49" s="30"/>
      <c r="E49" s="73">
        <f>SUM(E18:E47)/F13</f>
        <v>3.7948495370370371E-3</v>
      </c>
      <c r="F49" s="43">
        <f t="shared" ref="F49:P49" si="2">SUM(F18:F47)/$F13</f>
        <v>13.460226176697532</v>
      </c>
      <c r="G49" s="74">
        <f t="shared" si="2"/>
        <v>9.4161289544753082</v>
      </c>
      <c r="H49" s="43">
        <f t="shared" si="2"/>
        <v>6.6720317322530862</v>
      </c>
      <c r="I49" s="43">
        <f t="shared" si="2"/>
        <v>6.208333333333333</v>
      </c>
      <c r="J49" s="43">
        <f t="shared" si="2"/>
        <v>15.041666666666666</v>
      </c>
      <c r="K49" s="43">
        <f t="shared" si="2"/>
        <v>21.958333333333332</v>
      </c>
      <c r="L49" s="43">
        <f t="shared" si="2"/>
        <v>30.666666666666668</v>
      </c>
      <c r="M49" s="43">
        <f t="shared" si="2"/>
        <v>158.75</v>
      </c>
      <c r="N49" s="43">
        <f t="shared" si="2"/>
        <v>19.166666666666668</v>
      </c>
      <c r="O49" s="43">
        <f t="shared" si="2"/>
        <v>0</v>
      </c>
      <c r="P49" s="43">
        <f t="shared" si="2"/>
        <v>7.083333333333333</v>
      </c>
      <c r="Q49" s="43">
        <f>SUM(Q18:Q47)/$F13/6</f>
        <v>15.348431873713992</v>
      </c>
    </row>
    <row r="50" spans="1:17">
      <c r="A50" s="85"/>
      <c r="B50" s="85" t="s">
        <v>32</v>
      </c>
      <c r="C50" s="85"/>
      <c r="D50" s="85"/>
      <c r="E50" s="82" t="s">
        <v>33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>
      <c r="A51" s="85"/>
      <c r="B51" s="82" t="s">
        <v>34</v>
      </c>
      <c r="C51" s="85"/>
      <c r="D51" s="85"/>
      <c r="F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4" spans="1:17">
      <c r="B54" s="31"/>
    </row>
    <row r="56" spans="1:17">
      <c r="A56" s="85" t="str">
        <f>IF(B54=TRUE(),1,"")</f>
        <v/>
      </c>
    </row>
  </sheetData>
  <sheetProtection password="CEE1" sheet="1" objects="1" scenarios="1" selectLockedCells="1"/>
  <mergeCells count="23">
    <mergeCell ref="A1:Q1"/>
    <mergeCell ref="A2:Q2"/>
    <mergeCell ref="A3:Q3"/>
    <mergeCell ref="H5:O5"/>
    <mergeCell ref="A49:B49"/>
    <mergeCell ref="A15:A17"/>
    <mergeCell ref="B15:B17"/>
    <mergeCell ref="C15:C17"/>
    <mergeCell ref="M12:P12"/>
    <mergeCell ref="C6:F6"/>
    <mergeCell ref="A12:F12"/>
    <mergeCell ref="M8:P8"/>
    <mergeCell ref="M10:P10"/>
    <mergeCell ref="H13:O13"/>
    <mergeCell ref="E15:Q15"/>
    <mergeCell ref="D15:D17"/>
    <mergeCell ref="Q16:Q17"/>
    <mergeCell ref="M16:N16"/>
    <mergeCell ref="O16:P16"/>
    <mergeCell ref="E16:F16"/>
    <mergeCell ref="G16:H16"/>
    <mergeCell ref="I16:J16"/>
    <mergeCell ref="K16:L16"/>
  </mergeCells>
  <phoneticPr fontId="24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theme="3" tint="-0.249977111117893"/>
    <pageSetUpPr fitToPage="1"/>
  </sheetPr>
  <dimension ref="A1:Q56"/>
  <sheetViews>
    <sheetView showGridLines="0" topLeftCell="A10" zoomScale="85" workbookViewId="0">
      <selection activeCell="N19" sqref="N19"/>
    </sheetView>
  </sheetViews>
  <sheetFormatPr defaultColWidth="4" defaultRowHeight="15"/>
  <cols>
    <col min="1" max="1" width="4" style="75"/>
    <col min="2" max="2" width="28.75" style="75" customWidth="1"/>
    <col min="3" max="3" width="5.75" style="75" customWidth="1"/>
    <col min="4" max="4" width="7.625" style="75" customWidth="1"/>
    <col min="5" max="5" width="8.625" style="75" customWidth="1"/>
    <col min="6" max="6" width="8.125" style="75" customWidth="1"/>
    <col min="7" max="7" width="8.625" style="75" customWidth="1"/>
    <col min="8" max="8" width="8.125" style="75" customWidth="1"/>
    <col min="9" max="9" width="8.625" style="75" customWidth="1"/>
    <col min="10" max="10" width="8.125" style="75" customWidth="1"/>
    <col min="11" max="11" width="8.625" style="75" customWidth="1"/>
    <col min="12" max="12" width="8.125" style="75" customWidth="1"/>
    <col min="13" max="13" width="8.625" style="75" customWidth="1"/>
    <col min="14" max="14" width="8.125" style="75" customWidth="1"/>
    <col min="15" max="15" width="8.625" style="75" customWidth="1"/>
    <col min="16" max="16" width="8.125" style="75" customWidth="1"/>
    <col min="17" max="17" width="8.625" style="75" customWidth="1"/>
    <col min="18" max="16384" width="4" style="75"/>
  </cols>
  <sheetData>
    <row r="1" spans="1:17" ht="15.7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15.7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5.7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2" t="s">
        <v>3</v>
      </c>
      <c r="B5" s="2"/>
      <c r="C5" s="2"/>
      <c r="D5" s="2"/>
      <c r="E5" s="2"/>
      <c r="F5" s="2"/>
      <c r="G5" s="1"/>
      <c r="H5" s="3" t="s">
        <v>4</v>
      </c>
      <c r="I5" s="3"/>
      <c r="J5" s="3"/>
      <c r="K5" s="3"/>
      <c r="L5" s="3"/>
      <c r="M5" s="3"/>
      <c r="N5" s="3"/>
      <c r="O5" s="3"/>
      <c r="P5" s="76"/>
      <c r="Q5" s="1"/>
    </row>
    <row r="6" spans="1:17" ht="15.75">
      <c r="A6" s="2" t="s">
        <v>5</v>
      </c>
      <c r="B6" s="2"/>
      <c r="C6" s="96" t="s">
        <v>69</v>
      </c>
      <c r="D6" s="96"/>
      <c r="E6" s="96"/>
      <c r="F6" s="96"/>
      <c r="G6" s="1"/>
      <c r="H6" s="2" t="s">
        <v>7</v>
      </c>
      <c r="I6" s="2"/>
      <c r="J6" s="2"/>
      <c r="K6" s="2"/>
      <c r="L6" s="2"/>
      <c r="M6" s="2"/>
      <c r="N6" s="2"/>
      <c r="O6" s="2"/>
      <c r="P6" s="40">
        <f>F13/F10</f>
        <v>0.91304347826086951</v>
      </c>
      <c r="Q6" s="3"/>
    </row>
    <row r="7" spans="1:1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2" t="s">
        <v>8</v>
      </c>
      <c r="B8" s="2"/>
      <c r="C8" s="2"/>
      <c r="D8" s="2"/>
      <c r="E8" s="2"/>
      <c r="F8" s="72" t="s">
        <v>36</v>
      </c>
      <c r="G8" s="1"/>
      <c r="H8" s="2" t="s">
        <v>10</v>
      </c>
      <c r="I8" s="2"/>
      <c r="J8" s="2"/>
      <c r="K8" s="2"/>
      <c r="L8" s="2"/>
      <c r="M8" s="95" t="s">
        <v>70</v>
      </c>
      <c r="N8" s="95"/>
      <c r="O8" s="95"/>
      <c r="P8" s="95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2" t="s">
        <v>11</v>
      </c>
      <c r="B10" s="2"/>
      <c r="C10" s="2"/>
      <c r="D10" s="2"/>
      <c r="E10" s="2"/>
      <c r="F10" s="4">
        <v>23</v>
      </c>
      <c r="G10" s="1"/>
      <c r="H10" s="2" t="s">
        <v>12</v>
      </c>
      <c r="I10" s="2"/>
      <c r="J10" s="2"/>
      <c r="K10" s="2"/>
      <c r="L10" s="2"/>
      <c r="M10" s="95" t="s">
        <v>71</v>
      </c>
      <c r="N10" s="95"/>
      <c r="O10" s="95"/>
      <c r="P10" s="95"/>
      <c r="Q10" s="1"/>
    </row>
    <row r="11" spans="1:17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>
      <c r="A12" s="3" t="s">
        <v>13</v>
      </c>
      <c r="B12" s="3"/>
      <c r="C12" s="3"/>
      <c r="D12" s="3"/>
      <c r="E12" s="3"/>
      <c r="F12" s="3"/>
      <c r="G12" s="1"/>
      <c r="H12" s="2" t="s">
        <v>14</v>
      </c>
      <c r="I12" s="2"/>
      <c r="J12" s="2"/>
      <c r="K12" s="2"/>
      <c r="L12" s="2"/>
      <c r="M12" s="95" t="s">
        <v>72</v>
      </c>
      <c r="N12" s="95"/>
      <c r="O12" s="95"/>
      <c r="P12" s="95"/>
      <c r="Q12" s="1"/>
    </row>
    <row r="13" spans="1:17" ht="15.75">
      <c r="A13" s="2" t="s">
        <v>15</v>
      </c>
      <c r="B13" s="2"/>
      <c r="C13" s="2"/>
      <c r="D13" s="2"/>
      <c r="E13" s="2"/>
      <c r="F13" s="39">
        <f>MAX(A18:A47)</f>
        <v>21</v>
      </c>
      <c r="G13" s="1"/>
      <c r="H13" s="3"/>
      <c r="I13" s="3"/>
      <c r="J13" s="3"/>
      <c r="K13" s="3"/>
      <c r="L13" s="3"/>
      <c r="M13" s="3"/>
      <c r="N13" s="3"/>
      <c r="O13" s="3"/>
      <c r="P13" s="2"/>
      <c r="Q13" s="1"/>
    </row>
    <row r="14" spans="1:1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7">
      <c r="A15" s="93" t="s">
        <v>16</v>
      </c>
      <c r="B15" s="93" t="s">
        <v>17</v>
      </c>
      <c r="C15" s="93" t="s">
        <v>18</v>
      </c>
      <c r="D15" s="93" t="s">
        <v>19</v>
      </c>
      <c r="E15" s="93" t="s">
        <v>20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 ht="35.1" customHeight="1">
      <c r="A16" s="93"/>
      <c r="B16" s="93"/>
      <c r="C16" s="93"/>
      <c r="D16" s="93"/>
      <c r="E16" s="93" t="s">
        <v>21</v>
      </c>
      <c r="F16" s="93"/>
      <c r="G16" s="93" t="s">
        <v>22</v>
      </c>
      <c r="H16" s="93"/>
      <c r="I16" s="93" t="s">
        <v>23</v>
      </c>
      <c r="J16" s="93"/>
      <c r="K16" s="93" t="s">
        <v>24</v>
      </c>
      <c r="L16" s="93"/>
      <c r="M16" s="93" t="s">
        <v>25</v>
      </c>
      <c r="N16" s="93"/>
      <c r="O16" s="93" t="s">
        <v>35</v>
      </c>
      <c r="P16" s="93"/>
      <c r="Q16" s="93" t="s">
        <v>27</v>
      </c>
    </row>
    <row r="17" spans="1:17">
      <c r="A17" s="93"/>
      <c r="B17" s="93"/>
      <c r="C17" s="93"/>
      <c r="D17" s="93"/>
      <c r="E17" s="5" t="s">
        <v>28</v>
      </c>
      <c r="F17" s="5" t="s">
        <v>29</v>
      </c>
      <c r="G17" s="5" t="s">
        <v>28</v>
      </c>
      <c r="H17" s="5" t="s">
        <v>29</v>
      </c>
      <c r="I17" s="5" t="s">
        <v>28</v>
      </c>
      <c r="J17" s="5" t="s">
        <v>29</v>
      </c>
      <c r="K17" s="5" t="s">
        <v>28</v>
      </c>
      <c r="L17" s="5" t="s">
        <v>29</v>
      </c>
      <c r="M17" s="5" t="s">
        <v>28</v>
      </c>
      <c r="N17" s="5" t="s">
        <v>29</v>
      </c>
      <c r="O17" s="5" t="s">
        <v>28</v>
      </c>
      <c r="P17" s="5" t="s">
        <v>29</v>
      </c>
      <c r="Q17" s="93"/>
    </row>
    <row r="18" spans="1:17">
      <c r="A18" s="6">
        <v>1</v>
      </c>
      <c r="B18" s="77" t="s">
        <v>73</v>
      </c>
      <c r="C18" s="8" t="s">
        <v>74</v>
      </c>
      <c r="D18" s="16">
        <v>13</v>
      </c>
      <c r="E18" s="33">
        <v>3.5416666666666665E-3</v>
      </c>
      <c r="F18" s="10">
        <v>19</v>
      </c>
      <c r="G18" s="11">
        <v>7.2</v>
      </c>
      <c r="H18" s="12">
        <v>67</v>
      </c>
      <c r="I18" s="34">
        <v>22</v>
      </c>
      <c r="J18" s="12">
        <v>32</v>
      </c>
      <c r="K18" s="34">
        <v>22</v>
      </c>
      <c r="L18" s="12">
        <v>23</v>
      </c>
      <c r="M18" s="35">
        <v>195</v>
      </c>
      <c r="N18" s="12">
        <v>35</v>
      </c>
      <c r="O18" s="34">
        <v>17</v>
      </c>
      <c r="P18" s="12">
        <v>38</v>
      </c>
      <c r="Q18" s="41">
        <f t="shared" ref="Q18:Q47" si="0">(F18+H18+J18+L18+N18+P18)</f>
        <v>214</v>
      </c>
    </row>
    <row r="19" spans="1:17">
      <c r="A19" s="6">
        <v>2</v>
      </c>
      <c r="B19" s="36" t="s">
        <v>75</v>
      </c>
      <c r="C19" s="8" t="s">
        <v>76</v>
      </c>
      <c r="D19" s="16">
        <v>13</v>
      </c>
      <c r="E19" s="33">
        <v>3.5763888888888894E-3</v>
      </c>
      <c r="F19" s="13">
        <v>10</v>
      </c>
      <c r="G19" s="11">
        <v>7.9</v>
      </c>
      <c r="H19" s="12">
        <v>67</v>
      </c>
      <c r="I19" s="34">
        <v>0</v>
      </c>
      <c r="J19" s="14">
        <v>0</v>
      </c>
      <c r="K19" s="34">
        <v>34</v>
      </c>
      <c r="L19" s="14">
        <v>47</v>
      </c>
      <c r="M19" s="35">
        <v>195</v>
      </c>
      <c r="N19" s="14">
        <v>25</v>
      </c>
      <c r="O19" s="34">
        <v>2</v>
      </c>
      <c r="P19" s="14">
        <v>14</v>
      </c>
      <c r="Q19" s="41">
        <f t="shared" si="0"/>
        <v>163</v>
      </c>
    </row>
    <row r="20" spans="1:17">
      <c r="A20" s="6">
        <v>3</v>
      </c>
      <c r="B20" s="36" t="s">
        <v>77</v>
      </c>
      <c r="C20" s="8" t="s">
        <v>76</v>
      </c>
      <c r="D20" s="16">
        <v>13</v>
      </c>
      <c r="E20" s="33">
        <v>3.5416666666666665E-3</v>
      </c>
      <c r="F20" s="13">
        <v>11</v>
      </c>
      <c r="G20" s="11">
        <v>7.5</v>
      </c>
      <c r="H20" s="12">
        <v>51</v>
      </c>
      <c r="I20" s="34">
        <v>1</v>
      </c>
      <c r="J20" s="14">
        <v>8</v>
      </c>
      <c r="K20" s="34">
        <v>27</v>
      </c>
      <c r="L20" s="14">
        <v>32</v>
      </c>
      <c r="M20" s="35">
        <v>163</v>
      </c>
      <c r="N20" s="14">
        <v>11</v>
      </c>
      <c r="O20" s="34">
        <v>-5</v>
      </c>
      <c r="P20" s="14">
        <v>1</v>
      </c>
      <c r="Q20" s="41">
        <f t="shared" si="0"/>
        <v>114</v>
      </c>
    </row>
    <row r="21" spans="1:17">
      <c r="A21" s="6">
        <v>4</v>
      </c>
      <c r="B21" s="36" t="s">
        <v>78</v>
      </c>
      <c r="C21" s="8" t="s">
        <v>76</v>
      </c>
      <c r="D21" s="16">
        <v>13</v>
      </c>
      <c r="E21" s="33">
        <v>2.9629629629629628E-3</v>
      </c>
      <c r="F21" s="13">
        <v>26</v>
      </c>
      <c r="G21" s="11">
        <v>7.3</v>
      </c>
      <c r="H21" s="12">
        <v>57</v>
      </c>
      <c r="I21" s="34">
        <v>11</v>
      </c>
      <c r="J21" s="14">
        <v>42</v>
      </c>
      <c r="K21" s="34">
        <v>30</v>
      </c>
      <c r="L21" s="14">
        <v>38</v>
      </c>
      <c r="M21" s="35">
        <v>195</v>
      </c>
      <c r="N21" s="14">
        <v>25</v>
      </c>
      <c r="O21" s="34">
        <v>0</v>
      </c>
      <c r="P21" s="14">
        <v>10</v>
      </c>
      <c r="Q21" s="41">
        <f t="shared" si="0"/>
        <v>198</v>
      </c>
    </row>
    <row r="22" spans="1:17">
      <c r="A22" s="6">
        <v>5</v>
      </c>
      <c r="B22" s="36" t="s">
        <v>79</v>
      </c>
      <c r="C22" s="8" t="s">
        <v>76</v>
      </c>
      <c r="D22" s="16">
        <v>13</v>
      </c>
      <c r="E22" s="33">
        <v>3.5879629629629629E-3</v>
      </c>
      <c r="F22" s="13">
        <v>10</v>
      </c>
      <c r="G22" s="11">
        <v>7.7</v>
      </c>
      <c r="H22" s="12">
        <v>43</v>
      </c>
      <c r="I22" s="34">
        <v>2</v>
      </c>
      <c r="J22" s="14">
        <v>11</v>
      </c>
      <c r="K22" s="34">
        <v>31</v>
      </c>
      <c r="L22" s="14">
        <v>40</v>
      </c>
      <c r="M22" s="35">
        <v>195</v>
      </c>
      <c r="N22" s="14">
        <v>25</v>
      </c>
      <c r="O22" s="34">
        <v>5</v>
      </c>
      <c r="P22" s="14">
        <v>20</v>
      </c>
      <c r="Q22" s="41">
        <f t="shared" si="0"/>
        <v>149</v>
      </c>
    </row>
    <row r="23" spans="1:17">
      <c r="A23" s="6">
        <v>6</v>
      </c>
      <c r="B23" s="36" t="s">
        <v>80</v>
      </c>
      <c r="C23" s="8" t="s">
        <v>74</v>
      </c>
      <c r="D23" s="16">
        <v>13</v>
      </c>
      <c r="E23" s="33">
        <v>3.6226851851851854E-3</v>
      </c>
      <c r="F23" s="13">
        <v>18</v>
      </c>
      <c r="G23" s="11">
        <v>8</v>
      </c>
      <c r="H23" s="12">
        <v>46</v>
      </c>
      <c r="I23" s="34">
        <v>30</v>
      </c>
      <c r="J23" s="14">
        <v>50</v>
      </c>
      <c r="K23" s="34">
        <v>32</v>
      </c>
      <c r="L23" s="14">
        <v>50</v>
      </c>
      <c r="M23" s="35">
        <v>145</v>
      </c>
      <c r="N23" s="14">
        <v>10</v>
      </c>
      <c r="O23" s="34">
        <v>10</v>
      </c>
      <c r="P23" s="14">
        <v>24</v>
      </c>
      <c r="Q23" s="41">
        <f t="shared" si="0"/>
        <v>198</v>
      </c>
    </row>
    <row r="24" spans="1:17">
      <c r="A24" s="6">
        <v>7</v>
      </c>
      <c r="B24" s="36" t="s">
        <v>81</v>
      </c>
      <c r="C24" s="8" t="s">
        <v>74</v>
      </c>
      <c r="D24" s="16">
        <v>13</v>
      </c>
      <c r="E24" s="33">
        <v>3.5995370370370369E-3</v>
      </c>
      <c r="F24" s="13">
        <v>18</v>
      </c>
      <c r="G24" s="11">
        <v>8.1</v>
      </c>
      <c r="H24" s="12">
        <v>42</v>
      </c>
      <c r="I24" s="34">
        <v>10</v>
      </c>
      <c r="J24" s="14">
        <v>8</v>
      </c>
      <c r="K24" s="34">
        <v>23</v>
      </c>
      <c r="L24" s="14">
        <v>25</v>
      </c>
      <c r="M24" s="35">
        <v>129</v>
      </c>
      <c r="N24" s="14">
        <v>5</v>
      </c>
      <c r="O24" s="34">
        <v>8</v>
      </c>
      <c r="P24" s="14">
        <v>20</v>
      </c>
      <c r="Q24" s="41">
        <f t="shared" si="0"/>
        <v>118</v>
      </c>
    </row>
    <row r="25" spans="1:17">
      <c r="A25" s="6">
        <v>8</v>
      </c>
      <c r="B25" s="36" t="s">
        <v>82</v>
      </c>
      <c r="C25" s="8" t="s">
        <v>74</v>
      </c>
      <c r="D25" s="16">
        <v>13</v>
      </c>
      <c r="E25" s="33">
        <v>3.530092592592592E-3</v>
      </c>
      <c r="F25" s="13">
        <v>20</v>
      </c>
      <c r="G25" s="11">
        <v>7.2</v>
      </c>
      <c r="H25" s="12">
        <v>67</v>
      </c>
      <c r="I25" s="34">
        <v>39</v>
      </c>
      <c r="J25" s="14">
        <v>60</v>
      </c>
      <c r="K25" s="34">
        <v>32</v>
      </c>
      <c r="L25" s="14">
        <v>50</v>
      </c>
      <c r="M25" s="35">
        <v>195</v>
      </c>
      <c r="N25" s="14">
        <v>35</v>
      </c>
      <c r="O25" s="34">
        <v>12</v>
      </c>
      <c r="P25" s="14">
        <v>28</v>
      </c>
      <c r="Q25" s="41">
        <f t="shared" si="0"/>
        <v>260</v>
      </c>
    </row>
    <row r="26" spans="1:17">
      <c r="A26" s="6">
        <v>9</v>
      </c>
      <c r="B26" s="36" t="s">
        <v>83</v>
      </c>
      <c r="C26" s="8" t="s">
        <v>76</v>
      </c>
      <c r="D26" s="16">
        <v>13</v>
      </c>
      <c r="E26" s="33">
        <v>4.2824074074074075E-3</v>
      </c>
      <c r="F26" s="13">
        <v>0</v>
      </c>
      <c r="G26" s="11">
        <v>7.7</v>
      </c>
      <c r="H26" s="12">
        <v>69</v>
      </c>
      <c r="I26" s="34">
        <v>0</v>
      </c>
      <c r="J26" s="14">
        <v>0</v>
      </c>
      <c r="K26" s="34">
        <v>25</v>
      </c>
      <c r="L26" s="14">
        <v>28</v>
      </c>
      <c r="M26" s="35">
        <v>180</v>
      </c>
      <c r="N26" s="14">
        <v>18</v>
      </c>
      <c r="O26" s="34">
        <v>0</v>
      </c>
      <c r="P26" s="14">
        <v>10</v>
      </c>
      <c r="Q26" s="41">
        <f t="shared" si="0"/>
        <v>125</v>
      </c>
    </row>
    <row r="27" spans="1:17">
      <c r="A27" s="6">
        <v>10</v>
      </c>
      <c r="B27" s="36" t="s">
        <v>84</v>
      </c>
      <c r="C27" s="8" t="s">
        <v>76</v>
      </c>
      <c r="D27" s="16">
        <v>13</v>
      </c>
      <c r="E27" s="33">
        <v>4.1319444444444442E-3</v>
      </c>
      <c r="F27" s="13">
        <v>0</v>
      </c>
      <c r="G27" s="11">
        <v>8.1999999999999993</v>
      </c>
      <c r="H27" s="12">
        <v>27</v>
      </c>
      <c r="I27" s="34">
        <v>0</v>
      </c>
      <c r="J27" s="14">
        <v>0</v>
      </c>
      <c r="K27" s="34">
        <v>24</v>
      </c>
      <c r="L27" s="14">
        <v>26</v>
      </c>
      <c r="M27" s="35">
        <v>175</v>
      </c>
      <c r="N27" s="14">
        <v>16</v>
      </c>
      <c r="O27" s="34">
        <v>0</v>
      </c>
      <c r="P27" s="14">
        <v>10</v>
      </c>
      <c r="Q27" s="41">
        <f t="shared" si="0"/>
        <v>79</v>
      </c>
    </row>
    <row r="28" spans="1:17">
      <c r="A28" s="6">
        <v>11</v>
      </c>
      <c r="B28" s="36" t="s">
        <v>85</v>
      </c>
      <c r="C28" s="8" t="s">
        <v>74</v>
      </c>
      <c r="D28" s="16">
        <v>13</v>
      </c>
      <c r="E28" s="33">
        <v>4.4675925925925933E-3</v>
      </c>
      <c r="F28" s="13">
        <v>1</v>
      </c>
      <c r="G28" s="11">
        <v>8</v>
      </c>
      <c r="H28" s="12">
        <v>46</v>
      </c>
      <c r="I28" s="34">
        <v>22</v>
      </c>
      <c r="J28" s="14">
        <v>32</v>
      </c>
      <c r="K28" s="34">
        <v>27</v>
      </c>
      <c r="L28" s="14">
        <v>35</v>
      </c>
      <c r="M28" s="35">
        <v>175</v>
      </c>
      <c r="N28" s="14">
        <v>25</v>
      </c>
      <c r="O28" s="34">
        <v>11</v>
      </c>
      <c r="P28" s="14">
        <v>26</v>
      </c>
      <c r="Q28" s="41">
        <f t="shared" si="0"/>
        <v>165</v>
      </c>
    </row>
    <row r="29" spans="1:17">
      <c r="A29" s="6">
        <v>12</v>
      </c>
      <c r="B29" s="36" t="s">
        <v>86</v>
      </c>
      <c r="C29" s="8" t="s">
        <v>76</v>
      </c>
      <c r="D29" s="16">
        <v>13</v>
      </c>
      <c r="E29" s="33">
        <v>3.9351851851851857E-3</v>
      </c>
      <c r="F29" s="13">
        <v>4</v>
      </c>
      <c r="G29" s="11">
        <v>7.5</v>
      </c>
      <c r="H29" s="12">
        <v>51</v>
      </c>
      <c r="I29" s="34">
        <v>1</v>
      </c>
      <c r="J29" s="14">
        <v>8</v>
      </c>
      <c r="K29" s="34">
        <v>35</v>
      </c>
      <c r="L29" s="14">
        <v>50</v>
      </c>
      <c r="M29" s="35">
        <v>161</v>
      </c>
      <c r="N29" s="14">
        <v>11</v>
      </c>
      <c r="O29" s="34">
        <v>2</v>
      </c>
      <c r="P29" s="14">
        <v>14</v>
      </c>
      <c r="Q29" s="41">
        <f t="shared" si="0"/>
        <v>138</v>
      </c>
    </row>
    <row r="30" spans="1:17">
      <c r="A30" s="6">
        <v>13</v>
      </c>
      <c r="B30" s="77" t="s">
        <v>87</v>
      </c>
      <c r="C30" s="8" t="s">
        <v>76</v>
      </c>
      <c r="D30" s="16">
        <v>13</v>
      </c>
      <c r="E30" s="33">
        <v>3.5763888888888894E-3</v>
      </c>
      <c r="F30" s="13">
        <v>10</v>
      </c>
      <c r="G30" s="11">
        <v>8</v>
      </c>
      <c r="H30" s="12">
        <v>33</v>
      </c>
      <c r="I30" s="14">
        <v>10</v>
      </c>
      <c r="J30" s="14">
        <v>38</v>
      </c>
      <c r="K30" s="14">
        <v>34</v>
      </c>
      <c r="L30" s="14">
        <v>47</v>
      </c>
      <c r="M30" s="34">
        <v>180</v>
      </c>
      <c r="N30" s="14">
        <v>18</v>
      </c>
      <c r="O30" s="77">
        <v>9</v>
      </c>
      <c r="P30" s="14">
        <v>28</v>
      </c>
      <c r="Q30" s="41">
        <f t="shared" si="0"/>
        <v>174</v>
      </c>
    </row>
    <row r="31" spans="1:17">
      <c r="A31" s="6">
        <v>14</v>
      </c>
      <c r="B31" s="77" t="s">
        <v>88</v>
      </c>
      <c r="C31" s="8" t="s">
        <v>76</v>
      </c>
      <c r="D31" s="16">
        <v>13</v>
      </c>
      <c r="E31" s="33">
        <v>3.1481481481481482E-3</v>
      </c>
      <c r="F31" s="13">
        <v>21</v>
      </c>
      <c r="G31" s="11">
        <v>8</v>
      </c>
      <c r="H31" s="12">
        <v>33</v>
      </c>
      <c r="I31" s="14">
        <v>10</v>
      </c>
      <c r="J31" s="14">
        <v>38</v>
      </c>
      <c r="K31" s="14">
        <v>34</v>
      </c>
      <c r="L31" s="14">
        <v>47</v>
      </c>
      <c r="M31" s="34">
        <v>155</v>
      </c>
      <c r="N31" s="14">
        <v>16</v>
      </c>
      <c r="O31" s="77">
        <v>8</v>
      </c>
      <c r="P31" s="14">
        <v>26</v>
      </c>
      <c r="Q31" s="41">
        <f t="shared" si="0"/>
        <v>181</v>
      </c>
    </row>
    <row r="32" spans="1:17">
      <c r="A32" s="6">
        <v>15</v>
      </c>
      <c r="B32" s="77" t="s">
        <v>89</v>
      </c>
      <c r="C32" s="8" t="s">
        <v>74</v>
      </c>
      <c r="D32" s="16">
        <v>13</v>
      </c>
      <c r="E32" s="33">
        <v>3.645833333333333E-3</v>
      </c>
      <c r="F32" s="13">
        <v>17</v>
      </c>
      <c r="G32" s="11">
        <v>7.8</v>
      </c>
      <c r="H32" s="12">
        <v>53</v>
      </c>
      <c r="I32" s="78">
        <v>20</v>
      </c>
      <c r="J32" s="14">
        <v>19</v>
      </c>
      <c r="K32" s="14">
        <v>29</v>
      </c>
      <c r="L32" s="14">
        <v>41</v>
      </c>
      <c r="M32" s="34">
        <v>158</v>
      </c>
      <c r="N32" s="14">
        <v>17</v>
      </c>
      <c r="O32" s="77">
        <v>3</v>
      </c>
      <c r="P32" s="14">
        <v>10</v>
      </c>
      <c r="Q32" s="41">
        <f t="shared" si="0"/>
        <v>157</v>
      </c>
    </row>
    <row r="33" spans="1:17">
      <c r="A33" s="6">
        <v>16</v>
      </c>
      <c r="B33" s="77" t="s">
        <v>90</v>
      </c>
      <c r="C33" s="8" t="s">
        <v>76</v>
      </c>
      <c r="D33" s="16">
        <v>13</v>
      </c>
      <c r="E33" s="33">
        <v>3.7847222222222223E-3</v>
      </c>
      <c r="F33" s="13">
        <v>6</v>
      </c>
      <c r="G33" s="11">
        <v>8.3000000000000007</v>
      </c>
      <c r="H33" s="12">
        <v>24</v>
      </c>
      <c r="I33" s="14">
        <v>0</v>
      </c>
      <c r="J33" s="14">
        <v>0</v>
      </c>
      <c r="K33" s="13">
        <v>26</v>
      </c>
      <c r="L33" s="14">
        <v>30</v>
      </c>
      <c r="M33" s="34">
        <v>138</v>
      </c>
      <c r="N33" s="14">
        <v>3</v>
      </c>
      <c r="O33" s="77">
        <v>7</v>
      </c>
      <c r="P33" s="14">
        <v>24</v>
      </c>
      <c r="Q33" s="41">
        <f t="shared" si="0"/>
        <v>87</v>
      </c>
    </row>
    <row r="34" spans="1:17">
      <c r="A34" s="6">
        <v>17</v>
      </c>
      <c r="B34" s="77" t="s">
        <v>91</v>
      </c>
      <c r="C34" s="8" t="s">
        <v>76</v>
      </c>
      <c r="D34" s="16">
        <v>13</v>
      </c>
      <c r="E34" s="33">
        <v>4.1666666666666666E-3</v>
      </c>
      <c r="F34" s="13">
        <v>0</v>
      </c>
      <c r="G34" s="11">
        <v>8.1</v>
      </c>
      <c r="H34" s="12">
        <v>30</v>
      </c>
      <c r="I34" s="14">
        <v>0</v>
      </c>
      <c r="J34" s="14">
        <v>0</v>
      </c>
      <c r="K34" s="13">
        <v>24</v>
      </c>
      <c r="L34" s="14">
        <v>26</v>
      </c>
      <c r="M34" s="34">
        <v>170</v>
      </c>
      <c r="N34" s="14">
        <v>16</v>
      </c>
      <c r="O34" s="77">
        <v>0</v>
      </c>
      <c r="P34" s="14">
        <v>10</v>
      </c>
      <c r="Q34" s="41">
        <f t="shared" si="0"/>
        <v>82</v>
      </c>
    </row>
    <row r="35" spans="1:17">
      <c r="A35" s="6">
        <v>18</v>
      </c>
      <c r="B35" s="79" t="s">
        <v>92</v>
      </c>
      <c r="C35" s="8" t="s">
        <v>76</v>
      </c>
      <c r="D35" s="16">
        <v>13</v>
      </c>
      <c r="E35" s="33">
        <v>3.4953703703703705E-3</v>
      </c>
      <c r="F35" s="13">
        <v>12</v>
      </c>
      <c r="G35" s="11">
        <v>7.4</v>
      </c>
      <c r="H35" s="12">
        <v>54</v>
      </c>
      <c r="I35" s="14">
        <v>5</v>
      </c>
      <c r="J35" s="14">
        <v>20</v>
      </c>
      <c r="K35" s="13">
        <v>31</v>
      </c>
      <c r="L35" s="14">
        <v>40</v>
      </c>
      <c r="M35" s="34">
        <v>185</v>
      </c>
      <c r="N35" s="14">
        <v>20</v>
      </c>
      <c r="O35" s="77">
        <v>3</v>
      </c>
      <c r="P35" s="14">
        <v>16</v>
      </c>
      <c r="Q35" s="41">
        <f t="shared" si="0"/>
        <v>162</v>
      </c>
    </row>
    <row r="36" spans="1:17">
      <c r="A36" s="6">
        <v>19</v>
      </c>
      <c r="B36" s="77" t="s">
        <v>93</v>
      </c>
      <c r="C36" s="8" t="s">
        <v>76</v>
      </c>
      <c r="D36" s="16">
        <v>13</v>
      </c>
      <c r="E36" s="33">
        <v>3.2638888888888891E-3</v>
      </c>
      <c r="F36" s="13">
        <v>17</v>
      </c>
      <c r="G36" s="11">
        <v>7.8</v>
      </c>
      <c r="H36" s="12">
        <v>39</v>
      </c>
      <c r="I36" s="14">
        <v>2</v>
      </c>
      <c r="J36" s="14">
        <v>11</v>
      </c>
      <c r="K36" s="13">
        <v>35</v>
      </c>
      <c r="L36" s="14">
        <v>50</v>
      </c>
      <c r="M36" s="34">
        <v>195</v>
      </c>
      <c r="N36" s="14">
        <v>25</v>
      </c>
      <c r="O36" s="77">
        <v>5</v>
      </c>
      <c r="P36" s="14">
        <v>20</v>
      </c>
      <c r="Q36" s="41">
        <f t="shared" si="0"/>
        <v>162</v>
      </c>
    </row>
    <row r="37" spans="1:17">
      <c r="A37" s="6">
        <v>20</v>
      </c>
      <c r="B37" s="36" t="s">
        <v>94</v>
      </c>
      <c r="C37" s="8" t="s">
        <v>74</v>
      </c>
      <c r="D37" s="16">
        <v>13</v>
      </c>
      <c r="E37" s="33">
        <v>3.5879629629629629E-3</v>
      </c>
      <c r="F37" s="13">
        <v>18</v>
      </c>
      <c r="G37" s="11">
        <v>7.5</v>
      </c>
      <c r="H37" s="12">
        <v>61</v>
      </c>
      <c r="I37" s="14">
        <v>30</v>
      </c>
      <c r="J37" s="14">
        <v>50</v>
      </c>
      <c r="K37" s="13">
        <v>35</v>
      </c>
      <c r="L37" s="14">
        <v>56</v>
      </c>
      <c r="M37" s="34">
        <v>200</v>
      </c>
      <c r="N37" s="14">
        <v>28</v>
      </c>
      <c r="O37" s="77">
        <v>17</v>
      </c>
      <c r="P37" s="14">
        <v>38</v>
      </c>
      <c r="Q37" s="41">
        <f t="shared" si="0"/>
        <v>251</v>
      </c>
    </row>
    <row r="38" spans="1:17">
      <c r="A38" s="6">
        <v>21</v>
      </c>
      <c r="B38" s="77" t="s">
        <v>95</v>
      </c>
      <c r="C38" s="8" t="s">
        <v>76</v>
      </c>
      <c r="D38" s="16">
        <v>13</v>
      </c>
      <c r="E38" s="33">
        <v>3.5416666666666665E-3</v>
      </c>
      <c r="F38" s="13">
        <v>11</v>
      </c>
      <c r="G38" s="11">
        <v>7.5</v>
      </c>
      <c r="H38" s="12">
        <v>51</v>
      </c>
      <c r="I38" s="14">
        <v>2</v>
      </c>
      <c r="J38" s="14">
        <v>11</v>
      </c>
      <c r="K38" s="13">
        <v>31</v>
      </c>
      <c r="L38" s="14">
        <v>40</v>
      </c>
      <c r="M38" s="34">
        <v>195</v>
      </c>
      <c r="N38" s="14">
        <v>25</v>
      </c>
      <c r="O38" s="77">
        <v>1</v>
      </c>
      <c r="P38" s="14">
        <v>12</v>
      </c>
      <c r="Q38" s="41">
        <f t="shared" si="0"/>
        <v>150</v>
      </c>
    </row>
    <row r="39" spans="1:17">
      <c r="A39" s="6"/>
      <c r="B39" s="77"/>
      <c r="C39" s="8"/>
      <c r="D39" s="16"/>
      <c r="E39" s="33"/>
      <c r="F39" s="13"/>
      <c r="G39" s="11"/>
      <c r="H39" s="12"/>
      <c r="I39" s="14"/>
      <c r="J39" s="14"/>
      <c r="K39" s="13"/>
      <c r="L39" s="14"/>
      <c r="M39" s="34"/>
      <c r="N39" s="14"/>
      <c r="O39" s="34"/>
      <c r="P39" s="14"/>
      <c r="Q39" s="41">
        <f t="shared" si="0"/>
        <v>0</v>
      </c>
    </row>
    <row r="40" spans="1:17">
      <c r="A40" s="15"/>
      <c r="B40" s="18"/>
      <c r="C40" s="8"/>
      <c r="D40" s="16"/>
      <c r="E40" s="33"/>
      <c r="F40" s="13"/>
      <c r="G40" s="11"/>
      <c r="H40" s="12"/>
      <c r="I40" s="14"/>
      <c r="J40" s="14"/>
      <c r="K40" s="13"/>
      <c r="L40" s="14"/>
      <c r="M40" s="13"/>
      <c r="N40" s="14"/>
      <c r="O40" s="13"/>
      <c r="P40" s="14"/>
      <c r="Q40" s="41">
        <f t="shared" si="0"/>
        <v>0</v>
      </c>
    </row>
    <row r="41" spans="1:17">
      <c r="A41" s="15"/>
      <c r="B41" s="18"/>
      <c r="C41" s="8"/>
      <c r="D41" s="16"/>
      <c r="E41" s="33"/>
      <c r="F41" s="13"/>
      <c r="G41" s="11"/>
      <c r="H41" s="12"/>
      <c r="I41" s="14"/>
      <c r="J41" s="14"/>
      <c r="K41" s="13"/>
      <c r="L41" s="14"/>
      <c r="M41" s="13"/>
      <c r="N41" s="14"/>
      <c r="O41" s="13"/>
      <c r="P41" s="14"/>
      <c r="Q41" s="41">
        <f t="shared" si="0"/>
        <v>0</v>
      </c>
    </row>
    <row r="42" spans="1:17">
      <c r="A42" s="15"/>
      <c r="B42" s="18"/>
      <c r="C42" s="17"/>
      <c r="D42" s="16"/>
      <c r="E42" s="33"/>
      <c r="F42" s="13"/>
      <c r="G42" s="11"/>
      <c r="H42" s="12"/>
      <c r="I42" s="14"/>
      <c r="J42" s="14"/>
      <c r="K42" s="13"/>
      <c r="L42" s="14"/>
      <c r="M42" s="13"/>
      <c r="N42" s="14"/>
      <c r="O42" s="13"/>
      <c r="P42" s="14"/>
      <c r="Q42" s="41">
        <f t="shared" si="0"/>
        <v>0</v>
      </c>
    </row>
    <row r="43" spans="1:17">
      <c r="A43" s="15"/>
      <c r="B43" s="18"/>
      <c r="C43" s="17"/>
      <c r="D43" s="16"/>
      <c r="E43" s="33"/>
      <c r="F43" s="13"/>
      <c r="G43" s="11"/>
      <c r="H43" s="12"/>
      <c r="I43" s="14"/>
      <c r="J43" s="14"/>
      <c r="K43" s="13"/>
      <c r="L43" s="14"/>
      <c r="M43" s="13"/>
      <c r="N43" s="14"/>
      <c r="O43" s="13"/>
      <c r="P43" s="14"/>
      <c r="Q43" s="41">
        <f t="shared" si="0"/>
        <v>0</v>
      </c>
    </row>
    <row r="44" spans="1:17">
      <c r="A44" s="19"/>
      <c r="B44" s="20"/>
      <c r="C44" s="21"/>
      <c r="D44" s="16"/>
      <c r="E44" s="33"/>
      <c r="F44" s="13"/>
      <c r="G44" s="11"/>
      <c r="H44" s="12"/>
      <c r="I44" s="14"/>
      <c r="J44" s="14"/>
      <c r="K44" s="13"/>
      <c r="L44" s="14"/>
      <c r="M44" s="13"/>
      <c r="N44" s="14"/>
      <c r="O44" s="13"/>
      <c r="P44" s="14"/>
      <c r="Q44" s="41">
        <f t="shared" si="0"/>
        <v>0</v>
      </c>
    </row>
    <row r="45" spans="1:17">
      <c r="A45" s="15"/>
      <c r="B45" s="18"/>
      <c r="C45" s="17"/>
      <c r="D45" s="22"/>
      <c r="E45" s="33"/>
      <c r="F45" s="13"/>
      <c r="G45" s="11"/>
      <c r="H45" s="12"/>
      <c r="I45" s="14"/>
      <c r="J45" s="14"/>
      <c r="K45" s="13"/>
      <c r="L45" s="14"/>
      <c r="M45" s="13"/>
      <c r="N45" s="14"/>
      <c r="O45" s="13"/>
      <c r="P45" s="14"/>
      <c r="Q45" s="41">
        <f t="shared" si="0"/>
        <v>0</v>
      </c>
    </row>
    <row r="46" spans="1:17">
      <c r="A46" s="15"/>
      <c r="B46" s="18"/>
      <c r="C46" s="17"/>
      <c r="D46" s="22"/>
      <c r="E46" s="33"/>
      <c r="F46" s="13"/>
      <c r="G46" s="11"/>
      <c r="H46" s="12"/>
      <c r="I46" s="14"/>
      <c r="J46" s="14"/>
      <c r="K46" s="13"/>
      <c r="L46" s="14"/>
      <c r="M46" s="13"/>
      <c r="N46" s="14"/>
      <c r="O46" s="13"/>
      <c r="P46" s="14"/>
      <c r="Q46" s="41">
        <f t="shared" si="0"/>
        <v>0</v>
      </c>
    </row>
    <row r="47" spans="1:17">
      <c r="A47" s="15"/>
      <c r="B47" s="18"/>
      <c r="C47" s="21"/>
      <c r="D47" s="22"/>
      <c r="E47" s="33"/>
      <c r="F47" s="13"/>
      <c r="G47" s="11"/>
      <c r="H47" s="12"/>
      <c r="I47" s="14"/>
      <c r="J47" s="14"/>
      <c r="K47" s="13"/>
      <c r="L47" s="14"/>
      <c r="M47" s="13"/>
      <c r="N47" s="14"/>
      <c r="O47" s="13"/>
      <c r="P47" s="14"/>
      <c r="Q47" s="41">
        <f t="shared" si="0"/>
        <v>0</v>
      </c>
    </row>
    <row r="48" spans="1:17">
      <c r="A48" s="23"/>
      <c r="B48" s="24" t="s">
        <v>30</v>
      </c>
      <c r="C48" s="25"/>
      <c r="D48" s="26"/>
      <c r="E48" s="27">
        <f t="shared" ref="E48:Q48" si="1">SUM(E18:E47)</f>
        <v>7.6990740740740748E-2</v>
      </c>
      <c r="F48" s="28">
        <f t="shared" si="1"/>
        <v>249</v>
      </c>
      <c r="G48" s="29">
        <f t="shared" si="1"/>
        <v>162.70000000000002</v>
      </c>
      <c r="H48" s="30">
        <f t="shared" si="1"/>
        <v>1011</v>
      </c>
      <c r="I48" s="30">
        <f t="shared" si="1"/>
        <v>217</v>
      </c>
      <c r="J48" s="30">
        <f t="shared" si="1"/>
        <v>438</v>
      </c>
      <c r="K48" s="28">
        <f t="shared" si="1"/>
        <v>621</v>
      </c>
      <c r="L48" s="30">
        <f t="shared" si="1"/>
        <v>821</v>
      </c>
      <c r="M48" s="28">
        <f t="shared" si="1"/>
        <v>3679</v>
      </c>
      <c r="N48" s="30">
        <f t="shared" si="1"/>
        <v>409</v>
      </c>
      <c r="O48" s="28">
        <f t="shared" si="1"/>
        <v>115</v>
      </c>
      <c r="P48" s="30">
        <f t="shared" si="1"/>
        <v>399</v>
      </c>
      <c r="Q48" s="42">
        <f t="shared" si="1"/>
        <v>3327</v>
      </c>
    </row>
    <row r="49" spans="1:17">
      <c r="A49" s="94" t="s">
        <v>31</v>
      </c>
      <c r="B49" s="94"/>
      <c r="C49" s="30"/>
      <c r="D49" s="30"/>
      <c r="E49" s="73">
        <f>SUM(E18:E47)/F13</f>
        <v>3.6662257495590832E-3</v>
      </c>
      <c r="F49" s="43">
        <f t="shared" ref="F49:P49" si="2">SUM(F18:F47)/$F13</f>
        <v>11.857142857142858</v>
      </c>
      <c r="G49" s="74">
        <f t="shared" si="2"/>
        <v>7.7476190476190485</v>
      </c>
      <c r="H49" s="43">
        <f t="shared" si="2"/>
        <v>48.142857142857146</v>
      </c>
      <c r="I49" s="43">
        <f t="shared" si="2"/>
        <v>10.333333333333334</v>
      </c>
      <c r="J49" s="43">
        <f t="shared" si="2"/>
        <v>20.857142857142858</v>
      </c>
      <c r="K49" s="43">
        <f t="shared" si="2"/>
        <v>29.571428571428573</v>
      </c>
      <c r="L49" s="43">
        <f t="shared" si="2"/>
        <v>39.095238095238095</v>
      </c>
      <c r="M49" s="43">
        <f t="shared" si="2"/>
        <v>175.1904761904762</v>
      </c>
      <c r="N49" s="43">
        <f t="shared" si="2"/>
        <v>19.476190476190474</v>
      </c>
      <c r="O49" s="43">
        <f t="shared" si="2"/>
        <v>5.4761904761904763</v>
      </c>
      <c r="P49" s="43">
        <f t="shared" si="2"/>
        <v>19</v>
      </c>
      <c r="Q49" s="43">
        <f>SUM(Q18:Q47)/$F13/6</f>
        <v>26.404761904761902</v>
      </c>
    </row>
    <row r="50" spans="1:17">
      <c r="A50" s="80"/>
      <c r="B50" s="80" t="s">
        <v>32</v>
      </c>
      <c r="C50" s="80"/>
      <c r="D50" s="80"/>
      <c r="E50" s="76" t="s">
        <v>33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pans="1:17">
      <c r="A51" s="80"/>
      <c r="B51" s="76" t="s">
        <v>34</v>
      </c>
      <c r="C51" s="80"/>
      <c r="D51" s="80"/>
      <c r="F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4" spans="1:17">
      <c r="B54" s="31"/>
    </row>
    <row r="56" spans="1:17">
      <c r="A56" s="80" t="str">
        <f>IF(B54=TRUE(),1,"")</f>
        <v/>
      </c>
    </row>
  </sheetData>
  <sheetProtection password="CEE1" sheet="1" objects="1" scenarios="1" selectLockedCells="1"/>
  <mergeCells count="20">
    <mergeCell ref="A49:B49"/>
    <mergeCell ref="A1:Q1"/>
    <mergeCell ref="A2:Q2"/>
    <mergeCell ref="A3:Q3"/>
    <mergeCell ref="M8:P8"/>
    <mergeCell ref="M10:P10"/>
    <mergeCell ref="M12:P12"/>
    <mergeCell ref="C6:F6"/>
    <mergeCell ref="A15:A17"/>
    <mergeCell ref="I16:J16"/>
    <mergeCell ref="B15:B17"/>
    <mergeCell ref="C15:C17"/>
    <mergeCell ref="D15:D17"/>
    <mergeCell ref="E15:Q15"/>
    <mergeCell ref="E16:F16"/>
    <mergeCell ref="G16:H16"/>
    <mergeCell ref="Q16:Q17"/>
    <mergeCell ref="K16:L16"/>
    <mergeCell ref="M16:N16"/>
    <mergeCell ref="O16:P16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theme="5" tint="0.39997558519241921"/>
  </sheetPr>
  <dimension ref="A1:Q56"/>
  <sheetViews>
    <sheetView showGridLines="0" topLeftCell="A14" zoomScale="90" zoomScaleNormal="90" workbookViewId="0">
      <selection activeCell="M41" sqref="M41"/>
    </sheetView>
  </sheetViews>
  <sheetFormatPr defaultColWidth="3.625" defaultRowHeight="15"/>
  <cols>
    <col min="1" max="1" width="3.625" style="87" customWidth="1"/>
    <col min="2" max="2" width="28.75" style="87" customWidth="1"/>
    <col min="3" max="3" width="5.75" style="87" customWidth="1"/>
    <col min="4" max="4" width="7.625" style="87" customWidth="1"/>
    <col min="5" max="5" width="8.625" style="87" customWidth="1"/>
    <col min="6" max="6" width="8.125" style="87" customWidth="1"/>
    <col min="7" max="7" width="8.625" style="87" customWidth="1"/>
    <col min="8" max="8" width="8.125" style="87" customWidth="1"/>
    <col min="9" max="9" width="8.625" style="87" customWidth="1"/>
    <col min="10" max="10" width="8.125" style="87" customWidth="1"/>
    <col min="11" max="11" width="8.625" style="87" customWidth="1"/>
    <col min="12" max="12" width="8.125" style="87" customWidth="1"/>
    <col min="13" max="13" width="8.625" style="87" customWidth="1"/>
    <col min="14" max="14" width="8.125" style="87" customWidth="1"/>
    <col min="15" max="15" width="8.625" style="87" customWidth="1"/>
    <col min="16" max="16" width="8.125" style="87" customWidth="1"/>
    <col min="17" max="17" width="8.625" style="87" customWidth="1"/>
    <col min="18" max="16384" width="3.625" style="87"/>
  </cols>
  <sheetData>
    <row r="1" spans="1:17" ht="15.7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15.7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5.7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2" t="s">
        <v>3</v>
      </c>
      <c r="B5" s="2"/>
      <c r="C5" s="2"/>
      <c r="D5" s="2"/>
      <c r="E5" s="2"/>
      <c r="F5" s="2"/>
      <c r="G5" s="1"/>
      <c r="H5" s="92" t="s">
        <v>4</v>
      </c>
      <c r="I5" s="92"/>
      <c r="J5" s="92"/>
      <c r="K5" s="92"/>
      <c r="L5" s="92"/>
      <c r="M5" s="92"/>
      <c r="N5" s="92"/>
      <c r="O5" s="92"/>
      <c r="P5" s="88"/>
      <c r="Q5" s="1"/>
    </row>
    <row r="6" spans="1:17" ht="15.75">
      <c r="A6" s="2" t="s">
        <v>5</v>
      </c>
      <c r="B6" s="2"/>
      <c r="C6" s="96" t="s">
        <v>122</v>
      </c>
      <c r="D6" s="96"/>
      <c r="E6" s="96"/>
      <c r="F6" s="96"/>
      <c r="G6" s="1"/>
      <c r="H6" s="2" t="s">
        <v>7</v>
      </c>
      <c r="I6" s="2"/>
      <c r="J6" s="2"/>
      <c r="K6" s="2"/>
      <c r="L6" s="2"/>
      <c r="M6" s="2"/>
      <c r="N6" s="2"/>
      <c r="O6" s="2"/>
      <c r="P6" s="40">
        <f>F13/F10</f>
        <v>0.91666666666666663</v>
      </c>
      <c r="Q6" s="3"/>
    </row>
    <row r="7" spans="1:1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2" t="s">
        <v>8</v>
      </c>
      <c r="B8" s="2"/>
      <c r="C8" s="2"/>
      <c r="D8" s="2"/>
      <c r="E8" s="2"/>
      <c r="F8" s="72" t="s">
        <v>37</v>
      </c>
      <c r="G8" s="1"/>
      <c r="H8" s="2" t="s">
        <v>10</v>
      </c>
      <c r="I8" s="2"/>
      <c r="J8" s="2"/>
      <c r="K8" s="2"/>
      <c r="L8" s="2"/>
      <c r="M8" s="95" t="s">
        <v>70</v>
      </c>
      <c r="N8" s="95"/>
      <c r="O8" s="95"/>
      <c r="P8" s="95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2" t="s">
        <v>11</v>
      </c>
      <c r="B10" s="2"/>
      <c r="C10" s="2"/>
      <c r="D10" s="2"/>
      <c r="E10" s="2"/>
      <c r="F10" s="4">
        <v>24</v>
      </c>
      <c r="G10" s="1"/>
      <c r="H10" s="2" t="s">
        <v>12</v>
      </c>
      <c r="I10" s="2"/>
      <c r="J10" s="2"/>
      <c r="K10" s="2"/>
      <c r="L10" s="2"/>
      <c r="M10" s="95" t="s">
        <v>123</v>
      </c>
      <c r="N10" s="95"/>
      <c r="O10" s="95"/>
      <c r="P10" s="95"/>
      <c r="Q10" s="1"/>
    </row>
    <row r="11" spans="1:17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>
      <c r="A12" s="92" t="s">
        <v>13</v>
      </c>
      <c r="B12" s="92"/>
      <c r="C12" s="92"/>
      <c r="D12" s="92"/>
      <c r="E12" s="92"/>
      <c r="F12" s="92"/>
      <c r="G12" s="1"/>
      <c r="H12" s="2" t="s">
        <v>14</v>
      </c>
      <c r="I12" s="2"/>
      <c r="J12" s="2"/>
      <c r="K12" s="2"/>
      <c r="L12" s="2"/>
      <c r="M12" s="95" t="s">
        <v>124</v>
      </c>
      <c r="N12" s="95"/>
      <c r="O12" s="95"/>
      <c r="P12" s="95"/>
      <c r="Q12" s="1"/>
    </row>
    <row r="13" spans="1:17" ht="15.75">
      <c r="A13" s="2" t="s">
        <v>15</v>
      </c>
      <c r="B13" s="2"/>
      <c r="C13" s="2"/>
      <c r="D13" s="2"/>
      <c r="E13" s="2"/>
      <c r="F13" s="39">
        <f>MAX(A18:A47)</f>
        <v>22</v>
      </c>
      <c r="G13" s="1"/>
      <c r="H13" s="92"/>
      <c r="I13" s="92"/>
      <c r="J13" s="92"/>
      <c r="K13" s="92"/>
      <c r="L13" s="92"/>
      <c r="M13" s="92"/>
      <c r="N13" s="92"/>
      <c r="O13" s="92"/>
      <c r="P13" s="2"/>
      <c r="Q13" s="1"/>
    </row>
    <row r="14" spans="1:17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15" customHeight="1">
      <c r="A15" s="93" t="s">
        <v>16</v>
      </c>
      <c r="B15" s="93" t="s">
        <v>17</v>
      </c>
      <c r="C15" s="93" t="s">
        <v>18</v>
      </c>
      <c r="D15" s="93" t="s">
        <v>19</v>
      </c>
      <c r="E15" s="93" t="s">
        <v>20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 ht="35.1" customHeight="1">
      <c r="A16" s="93"/>
      <c r="B16" s="93"/>
      <c r="C16" s="93"/>
      <c r="D16" s="93"/>
      <c r="E16" s="93" t="s">
        <v>21</v>
      </c>
      <c r="F16" s="93"/>
      <c r="G16" s="93" t="s">
        <v>22</v>
      </c>
      <c r="H16" s="93"/>
      <c r="I16" s="93" t="s">
        <v>23</v>
      </c>
      <c r="J16" s="93"/>
      <c r="K16" s="93" t="s">
        <v>24</v>
      </c>
      <c r="L16" s="93"/>
      <c r="M16" s="93" t="s">
        <v>25</v>
      </c>
      <c r="N16" s="93"/>
      <c r="O16" s="93" t="s">
        <v>35</v>
      </c>
      <c r="P16" s="93"/>
      <c r="Q16" s="93" t="s">
        <v>27</v>
      </c>
    </row>
    <row r="17" spans="1:17">
      <c r="A17" s="93"/>
      <c r="B17" s="93"/>
      <c r="C17" s="93"/>
      <c r="D17" s="93"/>
      <c r="E17" s="5" t="s">
        <v>28</v>
      </c>
      <c r="F17" s="5" t="s">
        <v>29</v>
      </c>
      <c r="G17" s="5" t="s">
        <v>28</v>
      </c>
      <c r="H17" s="5" t="s">
        <v>29</v>
      </c>
      <c r="I17" s="5" t="s">
        <v>28</v>
      </c>
      <c r="J17" s="5" t="s">
        <v>29</v>
      </c>
      <c r="K17" s="5" t="s">
        <v>28</v>
      </c>
      <c r="L17" s="5" t="s">
        <v>29</v>
      </c>
      <c r="M17" s="5" t="s">
        <v>28</v>
      </c>
      <c r="N17" s="5" t="s">
        <v>29</v>
      </c>
      <c r="O17" s="5" t="s">
        <v>28</v>
      </c>
      <c r="P17" s="5" t="s">
        <v>29</v>
      </c>
      <c r="Q17" s="93"/>
    </row>
    <row r="18" spans="1:17">
      <c r="A18" s="89">
        <v>1</v>
      </c>
      <c r="B18" s="89" t="s">
        <v>125</v>
      </c>
      <c r="C18" s="90" t="s">
        <v>74</v>
      </c>
      <c r="D18" s="8">
        <v>14</v>
      </c>
      <c r="E18" s="33">
        <v>4.9768518518518521E-3</v>
      </c>
      <c r="F18" s="13">
        <v>0</v>
      </c>
      <c r="G18" s="11">
        <v>9.1</v>
      </c>
      <c r="H18" s="14">
        <v>13</v>
      </c>
      <c r="I18" s="14">
        <v>7</v>
      </c>
      <c r="J18" s="14">
        <v>5</v>
      </c>
      <c r="K18" s="13">
        <v>20</v>
      </c>
      <c r="L18" s="14">
        <v>20</v>
      </c>
      <c r="M18" s="13">
        <v>110</v>
      </c>
      <c r="N18" s="14">
        <v>1</v>
      </c>
      <c r="O18" s="13">
        <v>9</v>
      </c>
      <c r="P18" s="14">
        <v>19</v>
      </c>
      <c r="Q18" s="41">
        <f t="shared" ref="Q18:Q47" si="0">(F18+H18+J18+L18+N18+P18)</f>
        <v>58</v>
      </c>
    </row>
    <row r="19" spans="1:17">
      <c r="A19" s="89">
        <v>2</v>
      </c>
      <c r="B19" s="89" t="s">
        <v>126</v>
      </c>
      <c r="C19" s="90" t="s">
        <v>76</v>
      </c>
      <c r="D19" s="8">
        <v>14</v>
      </c>
      <c r="E19" s="33">
        <v>3.9699074074074072E-3</v>
      </c>
      <c r="F19" s="13">
        <v>1</v>
      </c>
      <c r="G19" s="11">
        <v>7.1</v>
      </c>
      <c r="H19" s="14">
        <v>56</v>
      </c>
      <c r="I19" s="14">
        <v>13</v>
      </c>
      <c r="J19" s="14">
        <v>45</v>
      </c>
      <c r="K19" s="13">
        <v>45</v>
      </c>
      <c r="L19" s="14">
        <v>64</v>
      </c>
      <c r="M19" s="13">
        <v>200</v>
      </c>
      <c r="N19" s="14">
        <v>21</v>
      </c>
      <c r="O19" s="13">
        <v>12</v>
      </c>
      <c r="P19" s="14">
        <v>30</v>
      </c>
      <c r="Q19" s="41">
        <f t="shared" si="0"/>
        <v>217</v>
      </c>
    </row>
    <row r="20" spans="1:17">
      <c r="A20" s="89">
        <v>3</v>
      </c>
      <c r="B20" s="89" t="s">
        <v>127</v>
      </c>
      <c r="C20" s="90" t="s">
        <v>76</v>
      </c>
      <c r="D20" s="8">
        <v>14</v>
      </c>
      <c r="E20" s="33">
        <v>3.37962962962963E-3</v>
      </c>
      <c r="F20" s="13">
        <v>12</v>
      </c>
      <c r="G20" s="11">
        <v>7.9</v>
      </c>
      <c r="H20" s="14">
        <v>29</v>
      </c>
      <c r="I20" s="14">
        <v>10</v>
      </c>
      <c r="J20" s="14">
        <v>30</v>
      </c>
      <c r="K20" s="13">
        <v>31</v>
      </c>
      <c r="L20" s="14">
        <v>34</v>
      </c>
      <c r="M20" s="13">
        <v>170</v>
      </c>
      <c r="N20" s="14">
        <v>8</v>
      </c>
      <c r="O20" s="13">
        <v>12</v>
      </c>
      <c r="P20" s="14">
        <v>30</v>
      </c>
      <c r="Q20" s="41">
        <f t="shared" si="0"/>
        <v>143</v>
      </c>
    </row>
    <row r="21" spans="1:17">
      <c r="A21" s="89">
        <v>4</v>
      </c>
      <c r="B21" s="89" t="s">
        <v>128</v>
      </c>
      <c r="C21" s="90" t="s">
        <v>76</v>
      </c>
      <c r="D21" s="8">
        <v>14</v>
      </c>
      <c r="E21" s="33">
        <v>4.1666666666666666E-3</v>
      </c>
      <c r="F21" s="13">
        <v>0</v>
      </c>
      <c r="G21" s="11">
        <v>8.1999999999999993</v>
      </c>
      <c r="H21" s="14">
        <v>20</v>
      </c>
      <c r="I21" s="14">
        <v>10</v>
      </c>
      <c r="J21" s="14">
        <v>30</v>
      </c>
      <c r="K21" s="13">
        <v>30</v>
      </c>
      <c r="L21" s="14">
        <v>30</v>
      </c>
      <c r="M21" s="13">
        <v>190</v>
      </c>
      <c r="N21" s="14">
        <v>16</v>
      </c>
      <c r="O21" s="13">
        <v>3</v>
      </c>
      <c r="P21" s="14">
        <v>15</v>
      </c>
      <c r="Q21" s="41">
        <f t="shared" si="0"/>
        <v>111</v>
      </c>
    </row>
    <row r="22" spans="1:17">
      <c r="A22" s="89">
        <v>5</v>
      </c>
      <c r="B22" s="89" t="s">
        <v>129</v>
      </c>
      <c r="C22" s="90" t="s">
        <v>76</v>
      </c>
      <c r="D22" s="8">
        <v>14</v>
      </c>
      <c r="E22" s="33">
        <v>2.9166666666666668E-3</v>
      </c>
      <c r="F22" s="13">
        <v>23</v>
      </c>
      <c r="G22" s="11">
        <v>7</v>
      </c>
      <c r="H22" s="14">
        <v>59</v>
      </c>
      <c r="I22" s="14">
        <v>10</v>
      </c>
      <c r="J22" s="14">
        <v>30</v>
      </c>
      <c r="K22" s="13">
        <v>40</v>
      </c>
      <c r="L22" s="14">
        <v>54</v>
      </c>
      <c r="M22" s="13">
        <v>200</v>
      </c>
      <c r="N22" s="14">
        <v>21</v>
      </c>
      <c r="O22" s="13">
        <v>8</v>
      </c>
      <c r="P22" s="14">
        <v>20</v>
      </c>
      <c r="Q22" s="41">
        <f t="shared" si="0"/>
        <v>207</v>
      </c>
    </row>
    <row r="23" spans="1:17">
      <c r="A23" s="89">
        <v>6</v>
      </c>
      <c r="B23" s="89" t="s">
        <v>130</v>
      </c>
      <c r="C23" s="90" t="s">
        <v>76</v>
      </c>
      <c r="D23" s="8">
        <v>14</v>
      </c>
      <c r="E23" s="33">
        <v>3.3449074074074071E-3</v>
      </c>
      <c r="F23" s="13">
        <v>13</v>
      </c>
      <c r="G23" s="11">
        <v>7.5</v>
      </c>
      <c r="H23" s="14">
        <v>42</v>
      </c>
      <c r="I23" s="14">
        <v>8</v>
      </c>
      <c r="J23" s="14">
        <v>25</v>
      </c>
      <c r="K23" s="13">
        <v>29</v>
      </c>
      <c r="L23" s="14">
        <v>29</v>
      </c>
      <c r="M23" s="13">
        <v>205</v>
      </c>
      <c r="N23" s="14">
        <v>23</v>
      </c>
      <c r="O23" s="13">
        <v>5</v>
      </c>
      <c r="P23" s="14">
        <v>15</v>
      </c>
      <c r="Q23" s="41">
        <f t="shared" si="0"/>
        <v>147</v>
      </c>
    </row>
    <row r="24" spans="1:17">
      <c r="A24" s="89">
        <v>7</v>
      </c>
      <c r="B24" s="89" t="s">
        <v>131</v>
      </c>
      <c r="C24" s="90" t="s">
        <v>76</v>
      </c>
      <c r="D24" s="8">
        <v>14</v>
      </c>
      <c r="E24" s="33">
        <v>3.2523148148148151E-3</v>
      </c>
      <c r="F24" s="13">
        <v>15</v>
      </c>
      <c r="G24" s="11">
        <v>8.1999999999999993</v>
      </c>
      <c r="H24" s="14">
        <v>20</v>
      </c>
      <c r="I24" s="14">
        <v>2</v>
      </c>
      <c r="J24" s="14">
        <v>5</v>
      </c>
      <c r="K24" s="13">
        <v>31</v>
      </c>
      <c r="L24" s="14">
        <v>34</v>
      </c>
      <c r="M24" s="13">
        <v>198</v>
      </c>
      <c r="N24" s="14">
        <v>19</v>
      </c>
      <c r="O24" s="13">
        <v>10</v>
      </c>
      <c r="P24" s="14">
        <v>25</v>
      </c>
      <c r="Q24" s="41">
        <f t="shared" si="0"/>
        <v>118</v>
      </c>
    </row>
    <row r="25" spans="1:17">
      <c r="A25" s="89">
        <v>8</v>
      </c>
      <c r="B25" s="89" t="s">
        <v>132</v>
      </c>
      <c r="C25" s="90" t="s">
        <v>74</v>
      </c>
      <c r="D25" s="8">
        <v>14</v>
      </c>
      <c r="E25" s="33">
        <v>3.4953703703703705E-3</v>
      </c>
      <c r="F25" s="13">
        <v>18</v>
      </c>
      <c r="G25" s="11">
        <v>7.9</v>
      </c>
      <c r="H25" s="14">
        <v>42</v>
      </c>
      <c r="I25" s="14">
        <v>23</v>
      </c>
      <c r="J25" s="14">
        <v>30</v>
      </c>
      <c r="K25" s="13">
        <v>27</v>
      </c>
      <c r="L25" s="14">
        <v>34</v>
      </c>
      <c r="M25" s="13">
        <v>170</v>
      </c>
      <c r="N25" s="14">
        <v>23</v>
      </c>
      <c r="O25" s="13">
        <v>9</v>
      </c>
      <c r="P25" s="14">
        <v>19</v>
      </c>
      <c r="Q25" s="41">
        <f t="shared" si="0"/>
        <v>166</v>
      </c>
    </row>
    <row r="26" spans="1:17">
      <c r="A26" s="89">
        <v>9</v>
      </c>
      <c r="B26" s="89" t="s">
        <v>133</v>
      </c>
      <c r="C26" s="90" t="s">
        <v>76</v>
      </c>
      <c r="D26" s="8">
        <v>14</v>
      </c>
      <c r="E26" s="33">
        <v>3.3680555555555551E-3</v>
      </c>
      <c r="F26" s="13">
        <v>12</v>
      </c>
      <c r="G26" s="11">
        <v>7.9</v>
      </c>
      <c r="H26" s="14">
        <v>29</v>
      </c>
      <c r="I26" s="14">
        <v>11</v>
      </c>
      <c r="J26" s="14">
        <v>35</v>
      </c>
      <c r="K26" s="13">
        <v>36</v>
      </c>
      <c r="L26" s="14">
        <v>44</v>
      </c>
      <c r="M26" s="13">
        <v>180</v>
      </c>
      <c r="N26" s="14">
        <v>11</v>
      </c>
      <c r="O26" s="13">
        <v>8</v>
      </c>
      <c r="P26" s="14">
        <v>20</v>
      </c>
      <c r="Q26" s="41">
        <f t="shared" si="0"/>
        <v>151</v>
      </c>
    </row>
    <row r="27" spans="1:17">
      <c r="A27" s="89">
        <v>10</v>
      </c>
      <c r="B27" s="89" t="s">
        <v>134</v>
      </c>
      <c r="C27" s="90" t="s">
        <v>74</v>
      </c>
      <c r="D27" s="8">
        <v>14</v>
      </c>
      <c r="E27" s="33">
        <v>3.8310185185185183E-3</v>
      </c>
      <c r="F27" s="13">
        <v>11</v>
      </c>
      <c r="G27" s="11">
        <v>10</v>
      </c>
      <c r="H27" s="14">
        <v>0</v>
      </c>
      <c r="I27" s="14">
        <v>12</v>
      </c>
      <c r="J27" s="14">
        <v>10</v>
      </c>
      <c r="K27" s="13">
        <v>27</v>
      </c>
      <c r="L27" s="14">
        <v>34</v>
      </c>
      <c r="M27" s="13">
        <v>130</v>
      </c>
      <c r="N27" s="14">
        <v>6</v>
      </c>
      <c r="O27" s="13">
        <v>9</v>
      </c>
      <c r="P27" s="14">
        <v>19</v>
      </c>
      <c r="Q27" s="41">
        <f t="shared" si="0"/>
        <v>80</v>
      </c>
    </row>
    <row r="28" spans="1:17">
      <c r="A28" s="89">
        <v>11</v>
      </c>
      <c r="B28" s="89" t="s">
        <v>135</v>
      </c>
      <c r="C28" s="90" t="s">
        <v>76</v>
      </c>
      <c r="D28" s="8">
        <v>14</v>
      </c>
      <c r="E28" s="33">
        <v>4.2013888888888891E-3</v>
      </c>
      <c r="F28" s="13">
        <v>0</v>
      </c>
      <c r="G28" s="11">
        <v>8.5</v>
      </c>
      <c r="H28" s="14">
        <v>12</v>
      </c>
      <c r="I28" s="14">
        <v>2</v>
      </c>
      <c r="J28" s="14">
        <v>5</v>
      </c>
      <c r="K28" s="13">
        <v>36</v>
      </c>
      <c r="L28" s="14">
        <v>44</v>
      </c>
      <c r="M28" s="13">
        <v>178</v>
      </c>
      <c r="N28" s="14">
        <v>11</v>
      </c>
      <c r="O28" s="13">
        <v>6</v>
      </c>
      <c r="P28" s="14">
        <v>18</v>
      </c>
      <c r="Q28" s="41">
        <f t="shared" si="0"/>
        <v>90</v>
      </c>
    </row>
    <row r="29" spans="1:17">
      <c r="A29" s="89">
        <v>12</v>
      </c>
      <c r="B29" s="89" t="s">
        <v>136</v>
      </c>
      <c r="C29" s="90" t="s">
        <v>76</v>
      </c>
      <c r="D29" s="8">
        <v>14</v>
      </c>
      <c r="E29" s="33">
        <v>4.2824074074074075E-3</v>
      </c>
      <c r="F29" s="13">
        <v>0</v>
      </c>
      <c r="G29" s="11">
        <v>8.1999999999999993</v>
      </c>
      <c r="H29" s="14">
        <v>20</v>
      </c>
      <c r="I29" s="14">
        <v>5</v>
      </c>
      <c r="J29" s="14">
        <v>15</v>
      </c>
      <c r="K29" s="13">
        <v>27</v>
      </c>
      <c r="L29" s="14">
        <v>25</v>
      </c>
      <c r="M29" s="13">
        <v>183</v>
      </c>
      <c r="N29" s="14">
        <v>12</v>
      </c>
      <c r="O29" s="13">
        <v>5</v>
      </c>
      <c r="P29" s="14">
        <v>15</v>
      </c>
      <c r="Q29" s="41">
        <f t="shared" si="0"/>
        <v>87</v>
      </c>
    </row>
    <row r="30" spans="1:17">
      <c r="A30" s="89">
        <v>13</v>
      </c>
      <c r="B30" s="89" t="s">
        <v>137</v>
      </c>
      <c r="C30" s="90" t="s">
        <v>76</v>
      </c>
      <c r="D30" s="8">
        <v>14</v>
      </c>
      <c r="E30" s="33">
        <v>4.1666666666666666E-3</v>
      </c>
      <c r="F30" s="13">
        <v>0</v>
      </c>
      <c r="G30" s="11">
        <v>10.1</v>
      </c>
      <c r="H30" s="14">
        <v>0</v>
      </c>
      <c r="I30" s="14">
        <v>0</v>
      </c>
      <c r="J30" s="14">
        <v>0</v>
      </c>
      <c r="K30" s="13">
        <v>28</v>
      </c>
      <c r="L30" s="14">
        <v>28</v>
      </c>
      <c r="M30" s="13">
        <v>170</v>
      </c>
      <c r="N30" s="14">
        <v>8</v>
      </c>
      <c r="O30" s="13">
        <v>20</v>
      </c>
      <c r="P30" s="14">
        <v>54</v>
      </c>
      <c r="Q30" s="41">
        <f t="shared" si="0"/>
        <v>90</v>
      </c>
    </row>
    <row r="31" spans="1:17">
      <c r="A31" s="89">
        <v>14</v>
      </c>
      <c r="B31" s="89" t="s">
        <v>138</v>
      </c>
      <c r="C31" s="90" t="s">
        <v>76</v>
      </c>
      <c r="D31" s="8">
        <v>14</v>
      </c>
      <c r="E31" s="33">
        <v>3.9699074074074072E-3</v>
      </c>
      <c r="F31" s="13">
        <v>1</v>
      </c>
      <c r="G31" s="11">
        <v>8.6999999999999993</v>
      </c>
      <c r="H31" s="14">
        <v>8</v>
      </c>
      <c r="I31" s="14">
        <v>0</v>
      </c>
      <c r="J31" s="14">
        <v>0</v>
      </c>
      <c r="K31" s="13">
        <v>24</v>
      </c>
      <c r="L31" s="14">
        <v>19</v>
      </c>
      <c r="M31" s="13">
        <v>160</v>
      </c>
      <c r="N31" s="14">
        <v>5</v>
      </c>
      <c r="O31" s="13">
        <v>13</v>
      </c>
      <c r="P31" s="14">
        <v>34</v>
      </c>
      <c r="Q31" s="41">
        <f t="shared" si="0"/>
        <v>67</v>
      </c>
    </row>
    <row r="32" spans="1:17">
      <c r="A32" s="89">
        <v>15</v>
      </c>
      <c r="B32" s="89" t="s">
        <v>139</v>
      </c>
      <c r="C32" s="90" t="s">
        <v>74</v>
      </c>
      <c r="D32" s="8">
        <v>14</v>
      </c>
      <c r="E32" s="33">
        <v>2.8819444444444444E-3</v>
      </c>
      <c r="F32" s="13">
        <v>38</v>
      </c>
      <c r="G32" s="11">
        <v>7.7</v>
      </c>
      <c r="H32" s="14">
        <v>50</v>
      </c>
      <c r="I32" s="14">
        <v>18</v>
      </c>
      <c r="J32" s="14">
        <v>20</v>
      </c>
      <c r="K32" s="13">
        <v>31</v>
      </c>
      <c r="L32" s="14">
        <v>45</v>
      </c>
      <c r="M32" s="13">
        <v>150</v>
      </c>
      <c r="N32" s="14">
        <v>13</v>
      </c>
      <c r="O32" s="13">
        <v>20</v>
      </c>
      <c r="P32" s="14">
        <v>49</v>
      </c>
      <c r="Q32" s="41">
        <f t="shared" si="0"/>
        <v>215</v>
      </c>
    </row>
    <row r="33" spans="1:17">
      <c r="A33" s="89">
        <v>16</v>
      </c>
      <c r="B33" s="89" t="s">
        <v>140</v>
      </c>
      <c r="C33" s="90" t="s">
        <v>74</v>
      </c>
      <c r="D33" s="8">
        <v>14</v>
      </c>
      <c r="E33" s="33">
        <v>4.8611111111111112E-3</v>
      </c>
      <c r="F33" s="32">
        <v>0</v>
      </c>
      <c r="G33" s="14">
        <v>8.6</v>
      </c>
      <c r="H33" s="14">
        <v>23</v>
      </c>
      <c r="I33" s="14">
        <v>3</v>
      </c>
      <c r="J33" s="14">
        <v>1</v>
      </c>
      <c r="K33" s="14">
        <v>18</v>
      </c>
      <c r="L33" s="14">
        <v>18</v>
      </c>
      <c r="M33" s="14">
        <v>140</v>
      </c>
      <c r="N33" s="14">
        <v>9</v>
      </c>
      <c r="O33" s="14">
        <v>11</v>
      </c>
      <c r="P33" s="14">
        <v>24</v>
      </c>
      <c r="Q33" s="41">
        <f t="shared" si="0"/>
        <v>75</v>
      </c>
    </row>
    <row r="34" spans="1:17">
      <c r="A34" s="89">
        <v>17</v>
      </c>
      <c r="B34" s="89" t="s">
        <v>141</v>
      </c>
      <c r="C34" s="90" t="s">
        <v>74</v>
      </c>
      <c r="D34" s="8">
        <v>14</v>
      </c>
      <c r="E34" s="33">
        <v>4.3055555555555555E-3</v>
      </c>
      <c r="F34" s="32">
        <v>2</v>
      </c>
      <c r="G34" s="11">
        <v>8.3000000000000007</v>
      </c>
      <c r="H34" s="14">
        <v>30</v>
      </c>
      <c r="I34" s="14">
        <v>12</v>
      </c>
      <c r="J34" s="14">
        <v>10</v>
      </c>
      <c r="K34" s="13">
        <v>23</v>
      </c>
      <c r="L34" s="14">
        <v>25</v>
      </c>
      <c r="M34" s="13">
        <v>150</v>
      </c>
      <c r="N34" s="14">
        <v>13</v>
      </c>
      <c r="O34" s="13">
        <v>7</v>
      </c>
      <c r="P34" s="14">
        <v>15</v>
      </c>
      <c r="Q34" s="41">
        <f t="shared" si="0"/>
        <v>95</v>
      </c>
    </row>
    <row r="35" spans="1:17">
      <c r="A35" s="89">
        <v>18</v>
      </c>
      <c r="B35" s="89" t="s">
        <v>142</v>
      </c>
      <c r="C35" s="90" t="s">
        <v>76</v>
      </c>
      <c r="D35" s="8">
        <v>14</v>
      </c>
      <c r="E35" s="33">
        <v>3.5879629629629629E-3</v>
      </c>
      <c r="F35" s="32">
        <v>8</v>
      </c>
      <c r="G35" s="11">
        <v>8.9</v>
      </c>
      <c r="H35" s="14">
        <v>4</v>
      </c>
      <c r="I35" s="14">
        <v>6</v>
      </c>
      <c r="J35" s="14">
        <v>20</v>
      </c>
      <c r="K35" s="13">
        <v>30</v>
      </c>
      <c r="L35" s="14">
        <v>30</v>
      </c>
      <c r="M35" s="13">
        <v>180</v>
      </c>
      <c r="N35" s="14">
        <v>11</v>
      </c>
      <c r="O35" s="13">
        <v>18</v>
      </c>
      <c r="P35" s="14">
        <v>49</v>
      </c>
      <c r="Q35" s="41">
        <f t="shared" si="0"/>
        <v>122</v>
      </c>
    </row>
    <row r="36" spans="1:17">
      <c r="A36" s="89">
        <v>19</v>
      </c>
      <c r="B36" s="89" t="s">
        <v>143</v>
      </c>
      <c r="C36" s="90" t="s">
        <v>76</v>
      </c>
      <c r="D36" s="8">
        <v>14</v>
      </c>
      <c r="E36" s="33">
        <v>4.2592592592592595E-3</v>
      </c>
      <c r="F36" s="32">
        <v>0</v>
      </c>
      <c r="G36" s="11">
        <v>8</v>
      </c>
      <c r="H36" s="14">
        <v>26</v>
      </c>
      <c r="I36" s="14">
        <v>0</v>
      </c>
      <c r="J36" s="14">
        <v>0</v>
      </c>
      <c r="K36" s="13">
        <v>23</v>
      </c>
      <c r="L36" s="14">
        <v>18</v>
      </c>
      <c r="M36" s="13">
        <v>173</v>
      </c>
      <c r="N36" s="14">
        <v>9</v>
      </c>
      <c r="O36" s="13">
        <v>8</v>
      </c>
      <c r="P36" s="14">
        <v>20</v>
      </c>
      <c r="Q36" s="41">
        <f t="shared" si="0"/>
        <v>73</v>
      </c>
    </row>
    <row r="37" spans="1:17">
      <c r="A37" s="89">
        <v>20</v>
      </c>
      <c r="B37" s="89" t="s">
        <v>144</v>
      </c>
      <c r="C37" s="90" t="s">
        <v>74</v>
      </c>
      <c r="D37" s="8">
        <v>14</v>
      </c>
      <c r="E37" s="33">
        <v>4.1898148148148146E-3</v>
      </c>
      <c r="F37" s="32">
        <v>3</v>
      </c>
      <c r="G37" s="11">
        <v>8.1999999999999993</v>
      </c>
      <c r="H37" s="14">
        <v>33</v>
      </c>
      <c r="I37" s="14">
        <v>19</v>
      </c>
      <c r="J37" s="14">
        <v>24</v>
      </c>
      <c r="K37" s="13">
        <v>30</v>
      </c>
      <c r="L37" s="14">
        <v>44</v>
      </c>
      <c r="M37" s="13">
        <v>195</v>
      </c>
      <c r="N37" s="14">
        <v>35</v>
      </c>
      <c r="O37" s="13">
        <v>19</v>
      </c>
      <c r="P37" s="14">
        <v>45</v>
      </c>
      <c r="Q37" s="41">
        <f t="shared" si="0"/>
        <v>184</v>
      </c>
    </row>
    <row r="38" spans="1:17">
      <c r="A38" s="15">
        <v>21</v>
      </c>
      <c r="B38" s="89" t="s">
        <v>145</v>
      </c>
      <c r="C38" s="8" t="s">
        <v>74</v>
      </c>
      <c r="D38" s="8">
        <v>14</v>
      </c>
      <c r="E38" s="33">
        <v>4.1435185185185186E-3</v>
      </c>
      <c r="F38" s="32">
        <v>5</v>
      </c>
      <c r="G38" s="11">
        <v>8.5</v>
      </c>
      <c r="H38" s="14">
        <v>25</v>
      </c>
      <c r="I38" s="14">
        <v>30</v>
      </c>
      <c r="J38" s="14">
        <v>49</v>
      </c>
      <c r="K38" s="13">
        <v>31</v>
      </c>
      <c r="L38" s="14">
        <v>45</v>
      </c>
      <c r="M38" s="13">
        <v>175</v>
      </c>
      <c r="N38" s="14">
        <v>26</v>
      </c>
      <c r="O38" s="13">
        <v>20</v>
      </c>
      <c r="P38" s="14">
        <v>49</v>
      </c>
      <c r="Q38" s="41">
        <f t="shared" si="0"/>
        <v>199</v>
      </c>
    </row>
    <row r="39" spans="1:17">
      <c r="A39" s="6">
        <v>22</v>
      </c>
      <c r="B39" s="89" t="s">
        <v>146</v>
      </c>
      <c r="C39" s="90" t="s">
        <v>74</v>
      </c>
      <c r="D39" s="16">
        <v>14</v>
      </c>
      <c r="E39" s="33">
        <v>3.2407407407407406E-3</v>
      </c>
      <c r="F39" s="13">
        <v>26</v>
      </c>
      <c r="G39" s="11">
        <v>8.3000000000000007</v>
      </c>
      <c r="H39" s="14">
        <v>30</v>
      </c>
      <c r="I39" s="14">
        <v>12</v>
      </c>
      <c r="J39" s="14">
        <v>10</v>
      </c>
      <c r="K39" s="13">
        <v>34</v>
      </c>
      <c r="L39" s="14">
        <v>54</v>
      </c>
      <c r="M39" s="34">
        <v>172</v>
      </c>
      <c r="N39" s="14">
        <v>24</v>
      </c>
      <c r="O39" s="34">
        <v>12</v>
      </c>
      <c r="P39" s="14">
        <v>25</v>
      </c>
      <c r="Q39" s="41">
        <f t="shared" si="0"/>
        <v>169</v>
      </c>
    </row>
    <row r="40" spans="1:17">
      <c r="A40" s="89"/>
      <c r="B40" s="18"/>
      <c r="C40" s="90"/>
      <c r="D40" s="16"/>
      <c r="E40" s="33">
        <v>0</v>
      </c>
      <c r="F40" s="13"/>
      <c r="G40" s="11"/>
      <c r="H40" s="14"/>
      <c r="I40" s="14"/>
      <c r="J40" s="14"/>
      <c r="K40" s="13"/>
      <c r="L40" s="14"/>
      <c r="M40" s="13"/>
      <c r="N40" s="14"/>
      <c r="O40" s="13"/>
      <c r="P40" s="14"/>
      <c r="Q40" s="41">
        <f t="shared" si="0"/>
        <v>0</v>
      </c>
    </row>
    <row r="41" spans="1:17">
      <c r="A41" s="89"/>
      <c r="B41" s="18"/>
      <c r="C41" s="90"/>
      <c r="D41" s="16"/>
      <c r="E41" s="33">
        <v>0</v>
      </c>
      <c r="F41" s="13"/>
      <c r="G41" s="11"/>
      <c r="H41" s="14"/>
      <c r="I41" s="14"/>
      <c r="J41" s="14"/>
      <c r="K41" s="13"/>
      <c r="L41" s="14"/>
      <c r="M41" s="13"/>
      <c r="N41" s="14"/>
      <c r="O41" s="13"/>
      <c r="P41" s="14"/>
      <c r="Q41" s="41">
        <f t="shared" si="0"/>
        <v>0</v>
      </c>
    </row>
    <row r="42" spans="1:17">
      <c r="A42" s="15"/>
      <c r="B42" s="18"/>
      <c r="C42" s="17"/>
      <c r="D42" s="16"/>
      <c r="E42" s="33">
        <v>0</v>
      </c>
      <c r="F42" s="13"/>
      <c r="G42" s="11"/>
      <c r="H42" s="14"/>
      <c r="I42" s="14"/>
      <c r="J42" s="14"/>
      <c r="K42" s="13"/>
      <c r="L42" s="14"/>
      <c r="M42" s="13"/>
      <c r="N42" s="14"/>
      <c r="O42" s="13"/>
      <c r="P42" s="14"/>
      <c r="Q42" s="41">
        <f t="shared" si="0"/>
        <v>0</v>
      </c>
    </row>
    <row r="43" spans="1:17">
      <c r="A43" s="6"/>
      <c r="B43" s="18"/>
      <c r="C43" s="17"/>
      <c r="D43" s="16"/>
      <c r="E43" s="33">
        <v>0</v>
      </c>
      <c r="F43" s="13"/>
      <c r="G43" s="11"/>
      <c r="H43" s="14"/>
      <c r="I43" s="14"/>
      <c r="J43" s="14"/>
      <c r="K43" s="13"/>
      <c r="L43" s="14"/>
      <c r="M43" s="13"/>
      <c r="N43" s="14"/>
      <c r="O43" s="13"/>
      <c r="P43" s="14"/>
      <c r="Q43" s="41">
        <f t="shared" si="0"/>
        <v>0</v>
      </c>
    </row>
    <row r="44" spans="1:17">
      <c r="A44" s="89"/>
      <c r="B44" s="20"/>
      <c r="C44" s="21"/>
      <c r="D44" s="16"/>
      <c r="E44" s="33">
        <v>0</v>
      </c>
      <c r="F44" s="13"/>
      <c r="G44" s="11"/>
      <c r="H44" s="14"/>
      <c r="I44" s="14"/>
      <c r="J44" s="14"/>
      <c r="K44" s="13"/>
      <c r="L44" s="14"/>
      <c r="M44" s="13"/>
      <c r="N44" s="14"/>
      <c r="O44" s="13"/>
      <c r="P44" s="14"/>
      <c r="Q44" s="41">
        <f t="shared" si="0"/>
        <v>0</v>
      </c>
    </row>
    <row r="45" spans="1:17">
      <c r="A45" s="89"/>
      <c r="B45" s="18"/>
      <c r="C45" s="17"/>
      <c r="D45" s="22"/>
      <c r="E45" s="33">
        <v>0</v>
      </c>
      <c r="F45" s="13"/>
      <c r="G45" s="11"/>
      <c r="H45" s="14"/>
      <c r="I45" s="14"/>
      <c r="J45" s="14"/>
      <c r="K45" s="13"/>
      <c r="L45" s="14"/>
      <c r="M45" s="13"/>
      <c r="N45" s="14"/>
      <c r="O45" s="13"/>
      <c r="P45" s="14"/>
      <c r="Q45" s="41">
        <f t="shared" si="0"/>
        <v>0</v>
      </c>
    </row>
    <row r="46" spans="1:17">
      <c r="A46" s="15"/>
      <c r="B46" s="18"/>
      <c r="C46" s="17"/>
      <c r="D46" s="22"/>
      <c r="E46" s="33">
        <v>0</v>
      </c>
      <c r="F46" s="13"/>
      <c r="G46" s="11"/>
      <c r="H46" s="14"/>
      <c r="I46" s="14"/>
      <c r="J46" s="14"/>
      <c r="K46" s="13"/>
      <c r="L46" s="14"/>
      <c r="M46" s="13"/>
      <c r="N46" s="14"/>
      <c r="O46" s="13"/>
      <c r="P46" s="14"/>
      <c r="Q46" s="41">
        <f t="shared" si="0"/>
        <v>0</v>
      </c>
    </row>
    <row r="47" spans="1:17">
      <c r="A47" s="6"/>
      <c r="B47" s="18"/>
      <c r="C47" s="21"/>
      <c r="D47" s="22"/>
      <c r="E47" s="33">
        <v>0</v>
      </c>
      <c r="F47" s="13"/>
      <c r="G47" s="11"/>
      <c r="H47" s="14"/>
      <c r="I47" s="14"/>
      <c r="J47" s="14"/>
      <c r="K47" s="13"/>
      <c r="L47" s="14"/>
      <c r="M47" s="13"/>
      <c r="N47" s="14"/>
      <c r="O47" s="13"/>
      <c r="P47" s="14"/>
      <c r="Q47" s="41">
        <f t="shared" si="0"/>
        <v>0</v>
      </c>
    </row>
    <row r="48" spans="1:17">
      <c r="A48" s="23"/>
      <c r="B48" s="24" t="s">
        <v>30</v>
      </c>
      <c r="C48" s="25"/>
      <c r="D48" s="26"/>
      <c r="E48" s="27">
        <f t="shared" ref="E48:Q48" si="1">SUM(E18:E47)</f>
        <v>8.4791666666666668E-2</v>
      </c>
      <c r="F48" s="28">
        <f t="shared" si="1"/>
        <v>188</v>
      </c>
      <c r="G48" s="29">
        <f t="shared" si="1"/>
        <v>182.8</v>
      </c>
      <c r="H48" s="30">
        <f t="shared" si="1"/>
        <v>571</v>
      </c>
      <c r="I48" s="30">
        <f t="shared" si="1"/>
        <v>213</v>
      </c>
      <c r="J48" s="30">
        <f t="shared" si="1"/>
        <v>399</v>
      </c>
      <c r="K48" s="28">
        <f t="shared" si="1"/>
        <v>651</v>
      </c>
      <c r="L48" s="30">
        <f t="shared" si="1"/>
        <v>772</v>
      </c>
      <c r="M48" s="28">
        <f t="shared" si="1"/>
        <v>3779</v>
      </c>
      <c r="N48" s="30">
        <f t="shared" si="1"/>
        <v>325</v>
      </c>
      <c r="O48" s="28">
        <f t="shared" si="1"/>
        <v>244</v>
      </c>
      <c r="P48" s="30">
        <f t="shared" si="1"/>
        <v>609</v>
      </c>
      <c r="Q48" s="42">
        <f t="shared" si="1"/>
        <v>2864</v>
      </c>
    </row>
    <row r="49" spans="1:17">
      <c r="A49" s="94" t="s">
        <v>31</v>
      </c>
      <c r="B49" s="94"/>
      <c r="C49" s="30"/>
      <c r="D49" s="30"/>
      <c r="E49" s="73">
        <f>SUM(E18:E47)/F13</f>
        <v>3.8541666666666668E-3</v>
      </c>
      <c r="F49" s="43">
        <f t="shared" ref="F49:P49" si="2">SUM(F18:F47)/$F13</f>
        <v>8.545454545454545</v>
      </c>
      <c r="G49" s="74">
        <f t="shared" si="2"/>
        <v>8.3090909090909104</v>
      </c>
      <c r="H49" s="43">
        <f t="shared" si="2"/>
        <v>25.954545454545453</v>
      </c>
      <c r="I49" s="43">
        <f t="shared" si="2"/>
        <v>9.6818181818181817</v>
      </c>
      <c r="J49" s="43">
        <f t="shared" si="2"/>
        <v>18.136363636363637</v>
      </c>
      <c r="K49" s="43">
        <f t="shared" si="2"/>
        <v>29.59090909090909</v>
      </c>
      <c r="L49" s="43">
        <f t="shared" si="2"/>
        <v>35.090909090909093</v>
      </c>
      <c r="M49" s="43">
        <f t="shared" si="2"/>
        <v>171.77272727272728</v>
      </c>
      <c r="N49" s="43">
        <f t="shared" si="2"/>
        <v>14.772727272727273</v>
      </c>
      <c r="O49" s="43">
        <f t="shared" si="2"/>
        <v>11.090909090909092</v>
      </c>
      <c r="P49" s="43">
        <f t="shared" si="2"/>
        <v>27.681818181818183</v>
      </c>
      <c r="Q49" s="43">
        <f>SUM(Q18:Q47)/$F13/6</f>
        <v>21.696969696969699</v>
      </c>
    </row>
    <row r="50" spans="1:17">
      <c r="A50" s="91"/>
      <c r="B50" s="91" t="s">
        <v>32</v>
      </c>
      <c r="C50" s="91"/>
      <c r="D50" s="91"/>
      <c r="E50" s="88" t="s">
        <v>33</v>
      </c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1:17">
      <c r="A51" s="91"/>
      <c r="B51" s="88" t="s">
        <v>34</v>
      </c>
      <c r="C51" s="91"/>
      <c r="D51" s="91"/>
      <c r="F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4" spans="1:17">
      <c r="B54" s="31"/>
    </row>
    <row r="56" spans="1:17">
      <c r="A56" s="91" t="str">
        <f>IF(B54=TRUE(),1,"")</f>
        <v/>
      </c>
    </row>
  </sheetData>
  <sheetProtection password="CEE1" sheet="1" objects="1" scenarios="1" selectLockedCells="1"/>
  <mergeCells count="23">
    <mergeCell ref="H13:O13"/>
    <mergeCell ref="G16:H16"/>
    <mergeCell ref="Q16:Q17"/>
    <mergeCell ref="A49:B49"/>
    <mergeCell ref="A15:A17"/>
    <mergeCell ref="B15:B17"/>
    <mergeCell ref="C15:C17"/>
    <mergeCell ref="E15:Q15"/>
    <mergeCell ref="E16:F16"/>
    <mergeCell ref="I16:J16"/>
    <mergeCell ref="K16:L16"/>
    <mergeCell ref="M16:N16"/>
    <mergeCell ref="D15:D17"/>
    <mergeCell ref="M8:P8"/>
    <mergeCell ref="M10:P10"/>
    <mergeCell ref="M12:P12"/>
    <mergeCell ref="O16:P16"/>
    <mergeCell ref="C6:F6"/>
    <mergeCell ref="A1:Q1"/>
    <mergeCell ref="A2:Q2"/>
    <mergeCell ref="A3:Q3"/>
    <mergeCell ref="H5:O5"/>
    <mergeCell ref="A12:F12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0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>
    <tabColor theme="5" tint="-0.249977111117893"/>
    <pageSetUpPr fitToPage="1"/>
  </sheetPr>
  <dimension ref="A1:Q51"/>
  <sheetViews>
    <sheetView showGridLines="0" topLeftCell="A10" zoomScale="70" workbookViewId="0">
      <selection activeCell="M12" sqref="M12:P12"/>
    </sheetView>
  </sheetViews>
  <sheetFormatPr defaultColWidth="3.625" defaultRowHeight="15"/>
  <cols>
    <col min="1" max="1" width="3.625" style="87" customWidth="1"/>
    <col min="2" max="2" width="28.75" style="87" customWidth="1"/>
    <col min="3" max="3" width="5.75" style="87" customWidth="1"/>
    <col min="4" max="4" width="7.625" style="87" customWidth="1"/>
    <col min="5" max="5" width="8.625" style="87" customWidth="1"/>
    <col min="6" max="6" width="8.125" style="87" customWidth="1"/>
    <col min="7" max="7" width="8.625" style="87" customWidth="1"/>
    <col min="8" max="8" width="8.125" style="87" customWidth="1"/>
    <col min="9" max="9" width="8.625" style="87" customWidth="1"/>
    <col min="10" max="10" width="8.125" style="87" customWidth="1"/>
    <col min="11" max="11" width="8.625" style="87" customWidth="1"/>
    <col min="12" max="12" width="8.125" style="87" customWidth="1"/>
    <col min="13" max="13" width="8.625" style="87" customWidth="1"/>
    <col min="14" max="14" width="8.125" style="87" customWidth="1"/>
    <col min="15" max="15" width="8.625" style="87" customWidth="1"/>
    <col min="16" max="16" width="8.125" style="87" customWidth="1"/>
    <col min="17" max="17" width="8.625" style="87" customWidth="1"/>
    <col min="18" max="16384" width="3.625" style="87"/>
  </cols>
  <sheetData>
    <row r="1" spans="1:17" ht="15.7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15.7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5.7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2" t="s">
        <v>3</v>
      </c>
      <c r="B5" s="2"/>
      <c r="C5" s="2"/>
      <c r="D5" s="2"/>
      <c r="E5" s="2"/>
      <c r="F5" s="2"/>
      <c r="G5" s="1"/>
      <c r="H5" s="92" t="s">
        <v>4</v>
      </c>
      <c r="I5" s="92"/>
      <c r="J5" s="92"/>
      <c r="K5" s="92"/>
      <c r="L5" s="92"/>
      <c r="M5" s="92"/>
      <c r="N5" s="92"/>
      <c r="O5" s="92"/>
      <c r="P5" s="88"/>
      <c r="Q5" s="1"/>
    </row>
    <row r="6" spans="1:17" ht="15.75">
      <c r="A6" s="2" t="s">
        <v>5</v>
      </c>
      <c r="B6" s="2"/>
      <c r="C6" s="96" t="s">
        <v>122</v>
      </c>
      <c r="D6" s="96"/>
      <c r="E6" s="96"/>
      <c r="F6" s="96"/>
      <c r="G6" s="1"/>
      <c r="H6" s="2" t="s">
        <v>7</v>
      </c>
      <c r="I6" s="2"/>
      <c r="J6" s="2"/>
      <c r="K6" s="2"/>
      <c r="L6" s="2"/>
      <c r="M6" s="2"/>
      <c r="N6" s="2"/>
      <c r="O6" s="2"/>
      <c r="P6" s="40">
        <f>F13/F10</f>
        <v>0.91304347826086951</v>
      </c>
      <c r="Q6" s="3"/>
    </row>
    <row r="7" spans="1:1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2" t="s">
        <v>8</v>
      </c>
      <c r="B8" s="2"/>
      <c r="C8" s="2"/>
      <c r="D8" s="2"/>
      <c r="E8" s="2"/>
      <c r="F8" s="72" t="s">
        <v>38</v>
      </c>
      <c r="G8" s="1"/>
      <c r="H8" s="2" t="s">
        <v>10</v>
      </c>
      <c r="I8" s="2"/>
      <c r="J8" s="2"/>
      <c r="K8" s="2"/>
      <c r="L8" s="2"/>
      <c r="M8" s="95" t="s">
        <v>70</v>
      </c>
      <c r="N8" s="95"/>
      <c r="O8" s="95"/>
      <c r="P8" s="95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2" t="s">
        <v>11</v>
      </c>
      <c r="B10" s="2"/>
      <c r="C10" s="2"/>
      <c r="D10" s="2"/>
      <c r="E10" s="2"/>
      <c r="F10" s="4">
        <v>23</v>
      </c>
      <c r="G10" s="1"/>
      <c r="H10" s="2" t="s">
        <v>12</v>
      </c>
      <c r="I10" s="2"/>
      <c r="J10" s="2"/>
      <c r="K10" s="2"/>
      <c r="L10" s="2"/>
      <c r="M10" s="95" t="s">
        <v>147</v>
      </c>
      <c r="N10" s="95"/>
      <c r="O10" s="95"/>
      <c r="P10" s="95"/>
      <c r="Q10" s="1"/>
    </row>
    <row r="11" spans="1:17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>
      <c r="A12" s="92" t="s">
        <v>13</v>
      </c>
      <c r="B12" s="92"/>
      <c r="C12" s="92"/>
      <c r="D12" s="92"/>
      <c r="E12" s="92"/>
      <c r="F12" s="92"/>
      <c r="G12" s="1"/>
      <c r="H12" s="2" t="s">
        <v>14</v>
      </c>
      <c r="I12" s="2"/>
      <c r="J12" s="2"/>
      <c r="K12" s="2"/>
      <c r="L12" s="2"/>
      <c r="M12" s="95" t="s">
        <v>148</v>
      </c>
      <c r="N12" s="95"/>
      <c r="O12" s="95"/>
      <c r="P12" s="95"/>
      <c r="Q12" s="1"/>
    </row>
    <row r="13" spans="1:17" ht="15.75">
      <c r="A13" s="2" t="s">
        <v>15</v>
      </c>
      <c r="B13" s="2"/>
      <c r="C13" s="2"/>
      <c r="D13" s="2"/>
      <c r="E13" s="2"/>
      <c r="F13" s="39">
        <f>MAX(A18:A47)</f>
        <v>21</v>
      </c>
      <c r="G13" s="1"/>
      <c r="H13" s="92"/>
      <c r="I13" s="92"/>
      <c r="J13" s="92"/>
      <c r="K13" s="92"/>
      <c r="L13" s="92"/>
      <c r="M13" s="92"/>
      <c r="N13" s="92"/>
      <c r="O13" s="92"/>
      <c r="P13" s="2"/>
      <c r="Q13" s="1"/>
    </row>
    <row r="14" spans="1:17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15" customHeight="1">
      <c r="A15" s="93" t="s">
        <v>16</v>
      </c>
      <c r="B15" s="93" t="s">
        <v>17</v>
      </c>
      <c r="C15" s="93" t="s">
        <v>18</v>
      </c>
      <c r="D15" s="93" t="s">
        <v>19</v>
      </c>
      <c r="E15" s="93" t="s">
        <v>20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 ht="35.1" customHeight="1">
      <c r="A16" s="93"/>
      <c r="B16" s="93"/>
      <c r="C16" s="93"/>
      <c r="D16" s="93"/>
      <c r="E16" s="93" t="s">
        <v>21</v>
      </c>
      <c r="F16" s="93"/>
      <c r="G16" s="93" t="s">
        <v>22</v>
      </c>
      <c r="H16" s="93"/>
      <c r="I16" s="93" t="s">
        <v>23</v>
      </c>
      <c r="J16" s="93"/>
      <c r="K16" s="93" t="s">
        <v>24</v>
      </c>
      <c r="L16" s="93"/>
      <c r="M16" s="93" t="s">
        <v>25</v>
      </c>
      <c r="N16" s="93"/>
      <c r="O16" s="93" t="s">
        <v>35</v>
      </c>
      <c r="P16" s="93"/>
      <c r="Q16" s="93" t="s">
        <v>27</v>
      </c>
    </row>
    <row r="17" spans="1:17">
      <c r="A17" s="93"/>
      <c r="B17" s="93"/>
      <c r="C17" s="93"/>
      <c r="D17" s="93"/>
      <c r="E17" s="5" t="s">
        <v>28</v>
      </c>
      <c r="F17" s="5" t="s">
        <v>29</v>
      </c>
      <c r="G17" s="5" t="s">
        <v>28</v>
      </c>
      <c r="H17" s="5" t="s">
        <v>29</v>
      </c>
      <c r="I17" s="5" t="s">
        <v>28</v>
      </c>
      <c r="J17" s="5" t="s">
        <v>29</v>
      </c>
      <c r="K17" s="5" t="s">
        <v>28</v>
      </c>
      <c r="L17" s="5" t="s">
        <v>29</v>
      </c>
      <c r="M17" s="5" t="s">
        <v>28</v>
      </c>
      <c r="N17" s="5" t="s">
        <v>29</v>
      </c>
      <c r="O17" s="5" t="s">
        <v>28</v>
      </c>
      <c r="P17" s="5" t="s">
        <v>29</v>
      </c>
      <c r="Q17" s="93"/>
    </row>
    <row r="18" spans="1:17">
      <c r="A18" s="6">
        <v>1</v>
      </c>
      <c r="B18" s="89" t="s">
        <v>149</v>
      </c>
      <c r="C18" s="8" t="s">
        <v>76</v>
      </c>
      <c r="D18" s="16">
        <v>14</v>
      </c>
      <c r="E18" s="33">
        <v>3.9699074074074072E-3</v>
      </c>
      <c r="F18" s="10">
        <v>2</v>
      </c>
      <c r="G18" s="11">
        <v>8.9</v>
      </c>
      <c r="H18" s="12">
        <v>4</v>
      </c>
      <c r="I18" s="34">
        <v>2</v>
      </c>
      <c r="J18" s="12">
        <v>7</v>
      </c>
      <c r="K18" s="13">
        <v>32</v>
      </c>
      <c r="L18" s="12">
        <v>38</v>
      </c>
      <c r="M18" s="35">
        <v>187</v>
      </c>
      <c r="N18" s="12">
        <v>17</v>
      </c>
      <c r="O18" s="34">
        <v>7</v>
      </c>
      <c r="P18" s="12">
        <v>24</v>
      </c>
      <c r="Q18" s="41">
        <f t="shared" ref="Q18:Q47" si="0">(F18+H18+J18+L18+N18+P18)</f>
        <v>92</v>
      </c>
    </row>
    <row r="19" spans="1:17">
      <c r="A19" s="6">
        <v>2</v>
      </c>
      <c r="B19" s="36" t="s">
        <v>150</v>
      </c>
      <c r="C19" s="8" t="s">
        <v>74</v>
      </c>
      <c r="D19" s="16">
        <v>14</v>
      </c>
      <c r="E19" s="33">
        <v>3.9351851851851857E-3</v>
      </c>
      <c r="F19" s="13">
        <v>9</v>
      </c>
      <c r="G19" s="11">
        <v>8.3000000000000007</v>
      </c>
      <c r="H19" s="12">
        <v>30</v>
      </c>
      <c r="I19" s="34">
        <v>12</v>
      </c>
      <c r="J19" s="14">
        <v>10</v>
      </c>
      <c r="K19" s="13">
        <v>20</v>
      </c>
      <c r="L19" s="14">
        <v>19</v>
      </c>
      <c r="M19" s="35">
        <v>200</v>
      </c>
      <c r="N19" s="14">
        <v>40</v>
      </c>
      <c r="O19" s="34">
        <v>15</v>
      </c>
      <c r="P19" s="14">
        <v>34</v>
      </c>
      <c r="Q19" s="41">
        <f t="shared" si="0"/>
        <v>142</v>
      </c>
    </row>
    <row r="20" spans="1:17">
      <c r="A20" s="6">
        <v>3</v>
      </c>
      <c r="B20" s="36" t="s">
        <v>151</v>
      </c>
      <c r="C20" s="8" t="s">
        <v>74</v>
      </c>
      <c r="D20" s="16">
        <v>14</v>
      </c>
      <c r="E20" s="33">
        <v>4.31712962962963E-3</v>
      </c>
      <c r="F20" s="13">
        <v>1</v>
      </c>
      <c r="G20" s="11">
        <v>9</v>
      </c>
      <c r="H20" s="12">
        <v>15</v>
      </c>
      <c r="I20" s="34">
        <v>12</v>
      </c>
      <c r="J20" s="14">
        <v>10</v>
      </c>
      <c r="K20" s="13">
        <v>20</v>
      </c>
      <c r="L20" s="14">
        <v>19</v>
      </c>
      <c r="M20" s="35">
        <v>140</v>
      </c>
      <c r="N20" s="14">
        <v>9</v>
      </c>
      <c r="O20" s="34">
        <v>3</v>
      </c>
      <c r="P20" s="14">
        <v>10</v>
      </c>
      <c r="Q20" s="41">
        <f t="shared" si="0"/>
        <v>64</v>
      </c>
    </row>
    <row r="21" spans="1:17">
      <c r="A21" s="6">
        <v>4</v>
      </c>
      <c r="B21" s="36" t="s">
        <v>152</v>
      </c>
      <c r="C21" s="8" t="s">
        <v>74</v>
      </c>
      <c r="D21" s="16">
        <v>14</v>
      </c>
      <c r="E21" s="33">
        <v>5.4398148148148149E-3</v>
      </c>
      <c r="F21" s="13">
        <v>0</v>
      </c>
      <c r="G21" s="11">
        <v>9.6</v>
      </c>
      <c r="H21" s="12">
        <v>3</v>
      </c>
      <c r="I21" s="34">
        <v>10</v>
      </c>
      <c r="J21" s="14">
        <v>8</v>
      </c>
      <c r="K21" s="13">
        <v>17</v>
      </c>
      <c r="L21" s="14">
        <v>15</v>
      </c>
      <c r="M21" s="35">
        <v>150</v>
      </c>
      <c r="N21" s="14">
        <v>13</v>
      </c>
      <c r="O21" s="34">
        <v>5</v>
      </c>
      <c r="P21" s="14">
        <v>14</v>
      </c>
      <c r="Q21" s="41">
        <f t="shared" si="0"/>
        <v>53</v>
      </c>
    </row>
    <row r="22" spans="1:17">
      <c r="A22" s="6">
        <v>5</v>
      </c>
      <c r="B22" s="36" t="s">
        <v>153</v>
      </c>
      <c r="C22" s="8" t="s">
        <v>76</v>
      </c>
      <c r="D22" s="16">
        <v>14</v>
      </c>
      <c r="E22" s="33">
        <v>3.1481481481481482E-3</v>
      </c>
      <c r="F22" s="13">
        <v>17</v>
      </c>
      <c r="G22" s="11">
        <v>7.4</v>
      </c>
      <c r="H22" s="12">
        <v>46</v>
      </c>
      <c r="I22" s="34">
        <v>9</v>
      </c>
      <c r="J22" s="14">
        <v>30</v>
      </c>
      <c r="K22" s="13">
        <v>23</v>
      </c>
      <c r="L22" s="14">
        <v>20</v>
      </c>
      <c r="M22" s="35">
        <v>190</v>
      </c>
      <c r="N22" s="14">
        <v>18</v>
      </c>
      <c r="O22" s="34">
        <v>7</v>
      </c>
      <c r="P22" s="14">
        <v>24</v>
      </c>
      <c r="Q22" s="41">
        <f t="shared" si="0"/>
        <v>155</v>
      </c>
    </row>
    <row r="23" spans="1:17">
      <c r="A23" s="6">
        <v>6</v>
      </c>
      <c r="B23" s="36" t="s">
        <v>154</v>
      </c>
      <c r="C23" s="8" t="s">
        <v>74</v>
      </c>
      <c r="D23" s="16">
        <v>14</v>
      </c>
      <c r="E23" s="33">
        <v>4.8379629629629632E-3</v>
      </c>
      <c r="F23" s="13">
        <v>0</v>
      </c>
      <c r="G23" s="11">
        <v>9.1999999999999993</v>
      </c>
      <c r="H23" s="12">
        <v>11</v>
      </c>
      <c r="I23" s="34">
        <v>14</v>
      </c>
      <c r="J23" s="14">
        <v>14</v>
      </c>
      <c r="K23" s="13">
        <v>20</v>
      </c>
      <c r="L23" s="14">
        <v>19</v>
      </c>
      <c r="M23" s="35">
        <v>140</v>
      </c>
      <c r="N23" s="14">
        <v>9</v>
      </c>
      <c r="O23" s="34">
        <v>15</v>
      </c>
      <c r="P23" s="14">
        <v>34</v>
      </c>
      <c r="Q23" s="41">
        <f t="shared" si="0"/>
        <v>87</v>
      </c>
    </row>
    <row r="24" spans="1:17">
      <c r="A24" s="6">
        <v>7</v>
      </c>
      <c r="B24" s="36" t="s">
        <v>155</v>
      </c>
      <c r="C24" s="8" t="s">
        <v>76</v>
      </c>
      <c r="D24" s="16">
        <v>14</v>
      </c>
      <c r="E24" s="33">
        <v>4.1435185185185186E-3</v>
      </c>
      <c r="F24" s="13">
        <v>1</v>
      </c>
      <c r="G24" s="11">
        <v>7.4</v>
      </c>
      <c r="H24" s="12">
        <v>46</v>
      </c>
      <c r="I24" s="34">
        <v>12</v>
      </c>
      <c r="J24" s="14">
        <v>42</v>
      </c>
      <c r="K24" s="37">
        <v>40</v>
      </c>
      <c r="L24" s="14">
        <v>58</v>
      </c>
      <c r="M24" s="35">
        <v>190</v>
      </c>
      <c r="N24" s="14">
        <v>18</v>
      </c>
      <c r="O24" s="34">
        <v>8</v>
      </c>
      <c r="P24" s="14">
        <v>26</v>
      </c>
      <c r="Q24" s="41">
        <f t="shared" si="0"/>
        <v>191</v>
      </c>
    </row>
    <row r="25" spans="1:17">
      <c r="A25" s="6">
        <v>8</v>
      </c>
      <c r="B25" s="36" t="s">
        <v>156</v>
      </c>
      <c r="C25" s="8" t="s">
        <v>76</v>
      </c>
      <c r="D25" s="16">
        <v>14</v>
      </c>
      <c r="E25" s="33">
        <v>3.8425925925925923E-3</v>
      </c>
      <c r="F25" s="13">
        <v>3</v>
      </c>
      <c r="G25" s="11">
        <v>8.4</v>
      </c>
      <c r="H25" s="12">
        <v>14</v>
      </c>
      <c r="I25" s="34">
        <v>0</v>
      </c>
      <c r="J25" s="14">
        <v>0</v>
      </c>
      <c r="K25" s="13">
        <v>30</v>
      </c>
      <c r="L25" s="14">
        <v>34</v>
      </c>
      <c r="M25" s="35">
        <v>160</v>
      </c>
      <c r="N25" s="14">
        <v>6</v>
      </c>
      <c r="O25" s="34">
        <v>0</v>
      </c>
      <c r="P25" s="14">
        <v>10</v>
      </c>
      <c r="Q25" s="41">
        <f t="shared" si="0"/>
        <v>67</v>
      </c>
    </row>
    <row r="26" spans="1:17">
      <c r="A26" s="6">
        <v>9</v>
      </c>
      <c r="B26" s="36" t="s">
        <v>157</v>
      </c>
      <c r="C26" s="8" t="s">
        <v>74</v>
      </c>
      <c r="D26" s="16">
        <v>14</v>
      </c>
      <c r="E26" s="33">
        <v>4.1319444444444442E-3</v>
      </c>
      <c r="F26" s="13">
        <v>4</v>
      </c>
      <c r="G26" s="11">
        <v>9.6999999999999993</v>
      </c>
      <c r="H26" s="12">
        <v>2</v>
      </c>
      <c r="I26" s="34">
        <v>11</v>
      </c>
      <c r="J26" s="14">
        <v>9</v>
      </c>
      <c r="K26" s="13">
        <v>22</v>
      </c>
      <c r="L26" s="14">
        <v>23</v>
      </c>
      <c r="M26" s="35">
        <v>120</v>
      </c>
      <c r="N26" s="14">
        <v>2</v>
      </c>
      <c r="O26" s="34">
        <v>17</v>
      </c>
      <c r="P26" s="14">
        <v>38</v>
      </c>
      <c r="Q26" s="41">
        <f t="shared" si="0"/>
        <v>78</v>
      </c>
    </row>
    <row r="27" spans="1:17">
      <c r="A27" s="6">
        <v>10</v>
      </c>
      <c r="B27" s="36" t="s">
        <v>158</v>
      </c>
      <c r="C27" s="8" t="s">
        <v>76</v>
      </c>
      <c r="D27" s="16">
        <v>14</v>
      </c>
      <c r="E27" s="33">
        <v>3.530092592592592E-3</v>
      </c>
      <c r="F27" s="13">
        <v>9</v>
      </c>
      <c r="G27" s="11">
        <v>9.3000000000000007</v>
      </c>
      <c r="H27" s="12">
        <v>1</v>
      </c>
      <c r="I27" s="34">
        <v>7</v>
      </c>
      <c r="J27" s="14">
        <v>22</v>
      </c>
      <c r="K27" s="13">
        <v>20</v>
      </c>
      <c r="L27" s="14">
        <v>16</v>
      </c>
      <c r="M27" s="35">
        <v>185</v>
      </c>
      <c r="N27" s="14">
        <v>15</v>
      </c>
      <c r="O27" s="34">
        <v>5</v>
      </c>
      <c r="P27" s="14">
        <v>20</v>
      </c>
      <c r="Q27" s="41">
        <f t="shared" si="0"/>
        <v>83</v>
      </c>
    </row>
    <row r="28" spans="1:17">
      <c r="A28" s="6">
        <v>11</v>
      </c>
      <c r="B28" s="36" t="s">
        <v>159</v>
      </c>
      <c r="C28" s="8" t="s">
        <v>76</v>
      </c>
      <c r="D28" s="16">
        <v>14</v>
      </c>
      <c r="E28" s="33">
        <v>3.3564814814814811E-3</v>
      </c>
      <c r="F28" s="13">
        <v>12</v>
      </c>
      <c r="G28" s="11">
        <v>7.4</v>
      </c>
      <c r="H28" s="12">
        <v>46</v>
      </c>
      <c r="I28" s="34">
        <v>2</v>
      </c>
      <c r="J28" s="14">
        <v>7</v>
      </c>
      <c r="K28" s="13">
        <v>30</v>
      </c>
      <c r="L28" s="14">
        <v>34</v>
      </c>
      <c r="M28" s="35">
        <v>190</v>
      </c>
      <c r="N28" s="14">
        <v>18</v>
      </c>
      <c r="O28" s="34">
        <v>9</v>
      </c>
      <c r="P28" s="14">
        <v>28</v>
      </c>
      <c r="Q28" s="41">
        <f t="shared" si="0"/>
        <v>145</v>
      </c>
    </row>
    <row r="29" spans="1:17">
      <c r="A29" s="6">
        <v>12</v>
      </c>
      <c r="B29" s="36" t="s">
        <v>160</v>
      </c>
      <c r="C29" s="8" t="s">
        <v>74</v>
      </c>
      <c r="D29" s="16">
        <v>14</v>
      </c>
      <c r="E29" s="33">
        <v>4.7916666666666672E-3</v>
      </c>
      <c r="F29" s="13">
        <v>0</v>
      </c>
      <c r="G29" s="11">
        <v>8.3000000000000007</v>
      </c>
      <c r="H29" s="12">
        <v>30</v>
      </c>
      <c r="I29" s="34">
        <v>12</v>
      </c>
      <c r="J29" s="14">
        <v>10</v>
      </c>
      <c r="K29" s="13">
        <v>28</v>
      </c>
      <c r="L29" s="14">
        <v>38</v>
      </c>
      <c r="M29" s="35">
        <v>183</v>
      </c>
      <c r="N29" s="14">
        <v>29</v>
      </c>
      <c r="O29" s="34">
        <v>13</v>
      </c>
      <c r="P29" s="14">
        <v>30</v>
      </c>
      <c r="Q29" s="41">
        <f t="shared" si="0"/>
        <v>137</v>
      </c>
    </row>
    <row r="30" spans="1:17">
      <c r="A30" s="6">
        <v>13</v>
      </c>
      <c r="B30" s="89" t="s">
        <v>161</v>
      </c>
      <c r="C30" s="8" t="s">
        <v>74</v>
      </c>
      <c r="D30" s="16">
        <v>14</v>
      </c>
      <c r="E30" s="33">
        <v>4.1666666666666666E-3</v>
      </c>
      <c r="F30" s="13">
        <v>4</v>
      </c>
      <c r="G30" s="11">
        <v>8.6999999999999993</v>
      </c>
      <c r="H30" s="12">
        <v>21</v>
      </c>
      <c r="I30" s="14">
        <v>5</v>
      </c>
      <c r="J30" s="14">
        <v>3</v>
      </c>
      <c r="K30" s="13">
        <v>23</v>
      </c>
      <c r="L30" s="14">
        <v>25</v>
      </c>
      <c r="M30" s="34">
        <v>140</v>
      </c>
      <c r="N30" s="14">
        <v>9</v>
      </c>
      <c r="O30" s="89">
        <v>12</v>
      </c>
      <c r="P30" s="14">
        <v>28</v>
      </c>
      <c r="Q30" s="41">
        <f t="shared" si="0"/>
        <v>90</v>
      </c>
    </row>
    <row r="31" spans="1:17">
      <c r="A31" s="6">
        <v>14</v>
      </c>
      <c r="B31" s="89" t="s">
        <v>162</v>
      </c>
      <c r="C31" s="8" t="s">
        <v>76</v>
      </c>
      <c r="D31" s="16">
        <v>14</v>
      </c>
      <c r="E31" s="33">
        <v>3.5879629629629629E-3</v>
      </c>
      <c r="F31" s="13">
        <v>8</v>
      </c>
      <c r="G31" s="11">
        <v>7.8</v>
      </c>
      <c r="H31" s="12">
        <v>32</v>
      </c>
      <c r="I31" s="14">
        <v>1</v>
      </c>
      <c r="J31" s="14">
        <v>4</v>
      </c>
      <c r="K31" s="13">
        <v>30</v>
      </c>
      <c r="L31" s="14">
        <v>34</v>
      </c>
      <c r="M31" s="34">
        <v>150</v>
      </c>
      <c r="N31" s="14">
        <v>4</v>
      </c>
      <c r="O31" s="89">
        <v>7</v>
      </c>
      <c r="P31" s="14">
        <v>24</v>
      </c>
      <c r="Q31" s="41">
        <f t="shared" si="0"/>
        <v>106</v>
      </c>
    </row>
    <row r="32" spans="1:17">
      <c r="A32" s="6">
        <v>15</v>
      </c>
      <c r="B32" s="89" t="s">
        <v>163</v>
      </c>
      <c r="C32" s="8" t="s">
        <v>76</v>
      </c>
      <c r="D32" s="16">
        <v>14</v>
      </c>
      <c r="E32" s="33">
        <v>3.4027777777777784E-3</v>
      </c>
      <c r="F32" s="13">
        <v>11</v>
      </c>
      <c r="G32" s="11">
        <v>7.8</v>
      </c>
      <c r="H32" s="12">
        <v>32</v>
      </c>
      <c r="I32" s="14">
        <v>10</v>
      </c>
      <c r="J32" s="14">
        <v>34</v>
      </c>
      <c r="K32" s="13">
        <v>35</v>
      </c>
      <c r="L32" s="14">
        <v>44</v>
      </c>
      <c r="M32" s="34">
        <v>220</v>
      </c>
      <c r="N32" s="14">
        <v>40</v>
      </c>
      <c r="O32" s="89">
        <v>17</v>
      </c>
      <c r="P32" s="14">
        <v>50</v>
      </c>
      <c r="Q32" s="41">
        <f t="shared" si="0"/>
        <v>211</v>
      </c>
    </row>
    <row r="33" spans="1:17">
      <c r="A33" s="6">
        <v>16</v>
      </c>
      <c r="B33" s="89" t="s">
        <v>164</v>
      </c>
      <c r="C33" s="8" t="s">
        <v>76</v>
      </c>
      <c r="D33" s="16">
        <v>14</v>
      </c>
      <c r="E33" s="33">
        <v>3.3564814814814811E-3</v>
      </c>
      <c r="F33" s="13">
        <v>12</v>
      </c>
      <c r="G33" s="11">
        <v>7.1</v>
      </c>
      <c r="H33" s="12">
        <v>56</v>
      </c>
      <c r="I33" s="14">
        <v>0</v>
      </c>
      <c r="J33" s="14">
        <v>0</v>
      </c>
      <c r="K33" s="13">
        <v>37</v>
      </c>
      <c r="L33" s="14">
        <v>50</v>
      </c>
      <c r="M33" s="34">
        <v>180</v>
      </c>
      <c r="N33" s="14">
        <v>13</v>
      </c>
      <c r="O33" s="89">
        <v>10</v>
      </c>
      <c r="P33" s="14">
        <v>30</v>
      </c>
      <c r="Q33" s="41">
        <f t="shared" si="0"/>
        <v>161</v>
      </c>
    </row>
    <row r="34" spans="1:17">
      <c r="A34" s="6">
        <v>17</v>
      </c>
      <c r="B34" s="89" t="s">
        <v>165</v>
      </c>
      <c r="C34" s="8" t="s">
        <v>74</v>
      </c>
      <c r="D34" s="16">
        <v>14</v>
      </c>
      <c r="E34" s="33">
        <v>3.5532407407407405E-3</v>
      </c>
      <c r="F34" s="13">
        <v>18</v>
      </c>
      <c r="G34" s="11">
        <v>8.6</v>
      </c>
      <c r="H34" s="12">
        <v>23</v>
      </c>
      <c r="I34" s="14">
        <v>7</v>
      </c>
      <c r="J34" s="14">
        <v>5</v>
      </c>
      <c r="K34" s="13">
        <v>19</v>
      </c>
      <c r="L34" s="14">
        <v>17</v>
      </c>
      <c r="M34" s="34">
        <v>150</v>
      </c>
      <c r="N34" s="14">
        <v>13</v>
      </c>
      <c r="O34" s="89">
        <v>15</v>
      </c>
      <c r="P34" s="14">
        <v>34</v>
      </c>
      <c r="Q34" s="41">
        <f t="shared" si="0"/>
        <v>110</v>
      </c>
    </row>
    <row r="35" spans="1:17">
      <c r="A35" s="6">
        <v>18</v>
      </c>
      <c r="B35" s="86" t="s">
        <v>166</v>
      </c>
      <c r="C35" s="8" t="s">
        <v>76</v>
      </c>
      <c r="D35" s="16">
        <v>14</v>
      </c>
      <c r="E35" s="33">
        <v>3.3680555555555551E-3</v>
      </c>
      <c r="F35" s="13">
        <v>17</v>
      </c>
      <c r="G35" s="11">
        <v>8.1</v>
      </c>
      <c r="H35" s="12">
        <v>23</v>
      </c>
      <c r="I35" s="14">
        <v>13</v>
      </c>
      <c r="J35" s="14">
        <v>46</v>
      </c>
      <c r="K35" s="13">
        <v>35</v>
      </c>
      <c r="L35" s="14">
        <v>44</v>
      </c>
      <c r="M35" s="34">
        <v>185</v>
      </c>
      <c r="N35" s="14">
        <v>15</v>
      </c>
      <c r="O35" s="89">
        <v>17</v>
      </c>
      <c r="P35" s="14">
        <v>50</v>
      </c>
      <c r="Q35" s="41">
        <f t="shared" si="0"/>
        <v>195</v>
      </c>
    </row>
    <row r="36" spans="1:17">
      <c r="A36" s="6">
        <v>19</v>
      </c>
      <c r="B36" s="89" t="s">
        <v>167</v>
      </c>
      <c r="C36" s="8" t="s">
        <v>74</v>
      </c>
      <c r="D36" s="16">
        <v>14</v>
      </c>
      <c r="E36" s="33">
        <v>3.8541666666666668E-3</v>
      </c>
      <c r="F36" s="13">
        <v>3</v>
      </c>
      <c r="G36" s="11">
        <v>8.1999999999999993</v>
      </c>
      <c r="H36" s="12">
        <v>20</v>
      </c>
      <c r="I36" s="14">
        <v>9</v>
      </c>
      <c r="J36" s="14">
        <v>30</v>
      </c>
      <c r="K36" s="13">
        <v>30</v>
      </c>
      <c r="L36" s="14">
        <v>34</v>
      </c>
      <c r="M36" s="34">
        <v>160</v>
      </c>
      <c r="N36" s="14">
        <v>6</v>
      </c>
      <c r="O36" s="89">
        <v>5</v>
      </c>
      <c r="P36" s="14">
        <v>20</v>
      </c>
      <c r="Q36" s="41">
        <f t="shared" si="0"/>
        <v>113</v>
      </c>
    </row>
    <row r="37" spans="1:17">
      <c r="A37" s="6">
        <v>20</v>
      </c>
      <c r="B37" s="36" t="s">
        <v>168</v>
      </c>
      <c r="C37" s="8" t="s">
        <v>74</v>
      </c>
      <c r="D37" s="16">
        <v>14</v>
      </c>
      <c r="E37" s="33">
        <v>4.7685185185185183E-3</v>
      </c>
      <c r="F37" s="13">
        <v>0</v>
      </c>
      <c r="G37" s="11">
        <v>9.1999999999999993</v>
      </c>
      <c r="H37" s="12">
        <v>11</v>
      </c>
      <c r="I37" s="14">
        <v>7</v>
      </c>
      <c r="J37" s="14">
        <v>5</v>
      </c>
      <c r="K37" s="13">
        <v>21</v>
      </c>
      <c r="L37" s="14">
        <v>21</v>
      </c>
      <c r="M37" s="34">
        <v>160</v>
      </c>
      <c r="N37" s="14">
        <v>18</v>
      </c>
      <c r="O37" s="89">
        <v>8</v>
      </c>
      <c r="P37" s="14">
        <v>20</v>
      </c>
      <c r="Q37" s="41">
        <f t="shared" si="0"/>
        <v>75</v>
      </c>
    </row>
    <row r="38" spans="1:17">
      <c r="A38" s="6">
        <v>21</v>
      </c>
      <c r="B38" s="89" t="s">
        <v>169</v>
      </c>
      <c r="C38" s="8" t="s">
        <v>76</v>
      </c>
      <c r="D38" s="16">
        <v>14</v>
      </c>
      <c r="E38" s="33">
        <v>3.5879629629629629E-3</v>
      </c>
      <c r="F38" s="13">
        <v>8</v>
      </c>
      <c r="G38" s="11">
        <v>8.3000000000000007</v>
      </c>
      <c r="H38" s="12">
        <v>17</v>
      </c>
      <c r="I38" s="14">
        <v>10</v>
      </c>
      <c r="J38" s="14">
        <v>34</v>
      </c>
      <c r="K38" s="13">
        <v>30</v>
      </c>
      <c r="L38" s="14">
        <v>34</v>
      </c>
      <c r="M38" s="34">
        <v>180</v>
      </c>
      <c r="N38" s="14">
        <v>13</v>
      </c>
      <c r="O38" s="89">
        <v>11</v>
      </c>
      <c r="P38" s="14">
        <v>32</v>
      </c>
      <c r="Q38" s="41">
        <f t="shared" si="0"/>
        <v>138</v>
      </c>
    </row>
    <row r="39" spans="1:17">
      <c r="A39" s="6"/>
      <c r="B39" s="89"/>
      <c r="C39" s="8"/>
      <c r="D39" s="16"/>
      <c r="E39" s="33">
        <v>0</v>
      </c>
      <c r="F39" s="13"/>
      <c r="G39" s="11"/>
      <c r="H39" s="12"/>
      <c r="I39" s="14"/>
      <c r="J39" s="14"/>
      <c r="K39" s="13"/>
      <c r="L39" s="14"/>
      <c r="M39" s="34"/>
      <c r="N39" s="14"/>
      <c r="O39" s="34"/>
      <c r="P39" s="14"/>
      <c r="Q39" s="41">
        <f t="shared" si="0"/>
        <v>0</v>
      </c>
    </row>
    <row r="40" spans="1:17">
      <c r="A40" s="15"/>
      <c r="B40" s="18"/>
      <c r="C40" s="8"/>
      <c r="D40" s="16"/>
      <c r="E40" s="33">
        <v>0</v>
      </c>
      <c r="F40" s="13"/>
      <c r="G40" s="11"/>
      <c r="H40" s="12"/>
      <c r="I40" s="14"/>
      <c r="J40" s="14"/>
      <c r="K40" s="13"/>
      <c r="L40" s="14"/>
      <c r="M40" s="13"/>
      <c r="N40" s="14"/>
      <c r="O40" s="13"/>
      <c r="P40" s="14"/>
      <c r="Q40" s="41">
        <f t="shared" si="0"/>
        <v>0</v>
      </c>
    </row>
    <row r="41" spans="1:17">
      <c r="A41" s="15"/>
      <c r="B41" s="18"/>
      <c r="C41" s="8"/>
      <c r="D41" s="16"/>
      <c r="E41" s="33">
        <v>0</v>
      </c>
      <c r="F41" s="13"/>
      <c r="G41" s="11"/>
      <c r="H41" s="12"/>
      <c r="I41" s="14"/>
      <c r="J41" s="14"/>
      <c r="K41" s="13"/>
      <c r="L41" s="14"/>
      <c r="M41" s="13"/>
      <c r="N41" s="14"/>
      <c r="O41" s="13"/>
      <c r="P41" s="14"/>
      <c r="Q41" s="41">
        <f t="shared" si="0"/>
        <v>0</v>
      </c>
    </row>
    <row r="42" spans="1:17">
      <c r="A42" s="15"/>
      <c r="B42" s="18"/>
      <c r="C42" s="17"/>
      <c r="D42" s="16"/>
      <c r="E42" s="33">
        <v>0</v>
      </c>
      <c r="F42" s="13"/>
      <c r="G42" s="11"/>
      <c r="H42" s="12"/>
      <c r="I42" s="14"/>
      <c r="J42" s="14"/>
      <c r="K42" s="13"/>
      <c r="L42" s="14"/>
      <c r="M42" s="13"/>
      <c r="N42" s="14"/>
      <c r="O42" s="13"/>
      <c r="P42" s="14"/>
      <c r="Q42" s="41">
        <f t="shared" si="0"/>
        <v>0</v>
      </c>
    </row>
    <row r="43" spans="1:17">
      <c r="A43" s="15"/>
      <c r="B43" s="18"/>
      <c r="C43" s="17"/>
      <c r="D43" s="16"/>
      <c r="E43" s="33">
        <v>0</v>
      </c>
      <c r="F43" s="13"/>
      <c r="G43" s="11"/>
      <c r="H43" s="12"/>
      <c r="I43" s="14"/>
      <c r="J43" s="14"/>
      <c r="K43" s="13"/>
      <c r="L43" s="14"/>
      <c r="M43" s="13"/>
      <c r="N43" s="14"/>
      <c r="O43" s="13"/>
      <c r="P43" s="14"/>
      <c r="Q43" s="41">
        <f t="shared" si="0"/>
        <v>0</v>
      </c>
    </row>
    <row r="44" spans="1:17">
      <c r="A44" s="19"/>
      <c r="B44" s="20"/>
      <c r="C44" s="21"/>
      <c r="D44" s="16"/>
      <c r="E44" s="33">
        <v>0</v>
      </c>
      <c r="F44" s="13"/>
      <c r="G44" s="11"/>
      <c r="H44" s="12"/>
      <c r="I44" s="14"/>
      <c r="J44" s="14"/>
      <c r="K44" s="13"/>
      <c r="L44" s="14"/>
      <c r="M44" s="13"/>
      <c r="N44" s="14"/>
      <c r="O44" s="13"/>
      <c r="P44" s="14"/>
      <c r="Q44" s="41">
        <f t="shared" si="0"/>
        <v>0</v>
      </c>
    </row>
    <row r="45" spans="1:17" ht="15.75" customHeight="1">
      <c r="A45" s="15"/>
      <c r="B45" s="18"/>
      <c r="C45" s="17"/>
      <c r="D45" s="22"/>
      <c r="E45" s="33">
        <v>0</v>
      </c>
      <c r="F45" s="13"/>
      <c r="G45" s="11"/>
      <c r="H45" s="12"/>
      <c r="I45" s="14"/>
      <c r="J45" s="14"/>
      <c r="K45" s="13"/>
      <c r="L45" s="14"/>
      <c r="M45" s="13"/>
      <c r="N45" s="14"/>
      <c r="O45" s="13"/>
      <c r="P45" s="14"/>
      <c r="Q45" s="41">
        <f t="shared" si="0"/>
        <v>0</v>
      </c>
    </row>
    <row r="46" spans="1:17">
      <c r="A46" s="15"/>
      <c r="B46" s="18"/>
      <c r="C46" s="17"/>
      <c r="D46" s="22"/>
      <c r="E46" s="33">
        <v>0</v>
      </c>
      <c r="F46" s="13"/>
      <c r="G46" s="11"/>
      <c r="H46" s="12"/>
      <c r="I46" s="14"/>
      <c r="J46" s="14"/>
      <c r="K46" s="13"/>
      <c r="L46" s="14"/>
      <c r="M46" s="13"/>
      <c r="N46" s="14"/>
      <c r="O46" s="13"/>
      <c r="P46" s="14"/>
      <c r="Q46" s="41">
        <f t="shared" si="0"/>
        <v>0</v>
      </c>
    </row>
    <row r="47" spans="1:17">
      <c r="A47" s="15"/>
      <c r="B47" s="18"/>
      <c r="C47" s="21"/>
      <c r="D47" s="22"/>
      <c r="E47" s="33">
        <v>0</v>
      </c>
      <c r="F47" s="13"/>
      <c r="G47" s="11"/>
      <c r="H47" s="12"/>
      <c r="I47" s="14"/>
      <c r="J47" s="14"/>
      <c r="K47" s="13"/>
      <c r="L47" s="14"/>
      <c r="M47" s="13"/>
      <c r="N47" s="14"/>
      <c r="O47" s="13"/>
      <c r="P47" s="14"/>
      <c r="Q47" s="41">
        <f t="shared" si="0"/>
        <v>0</v>
      </c>
    </row>
    <row r="48" spans="1:17">
      <c r="A48" s="23"/>
      <c r="B48" s="24" t="s">
        <v>30</v>
      </c>
      <c r="C48" s="25"/>
      <c r="D48" s="26"/>
      <c r="E48" s="27">
        <f t="shared" ref="E48:Q48" si="1">SUM(E18:E47)</f>
        <v>8.3090277777777777E-2</v>
      </c>
      <c r="F48" s="28">
        <f t="shared" si="1"/>
        <v>139</v>
      </c>
      <c r="G48" s="29">
        <f t="shared" si="1"/>
        <v>176.7</v>
      </c>
      <c r="H48" s="30">
        <f t="shared" si="1"/>
        <v>483</v>
      </c>
      <c r="I48" s="30">
        <f t="shared" si="1"/>
        <v>165</v>
      </c>
      <c r="J48" s="30">
        <f t="shared" si="1"/>
        <v>330</v>
      </c>
      <c r="K48" s="28">
        <f t="shared" si="1"/>
        <v>562</v>
      </c>
      <c r="L48" s="30">
        <f t="shared" si="1"/>
        <v>636</v>
      </c>
      <c r="M48" s="28">
        <f t="shared" si="1"/>
        <v>3560</v>
      </c>
      <c r="N48" s="30">
        <f t="shared" si="1"/>
        <v>325</v>
      </c>
      <c r="O48" s="28">
        <f t="shared" si="1"/>
        <v>206</v>
      </c>
      <c r="P48" s="30">
        <f t="shared" si="1"/>
        <v>580</v>
      </c>
      <c r="Q48" s="42">
        <f t="shared" si="1"/>
        <v>2493</v>
      </c>
    </row>
    <row r="49" spans="1:17" ht="15.75" customHeight="1">
      <c r="A49" s="94" t="s">
        <v>31</v>
      </c>
      <c r="B49" s="94"/>
      <c r="C49" s="30"/>
      <c r="D49" s="30"/>
      <c r="E49" s="73">
        <f>SUM(E18:E47)/F13</f>
        <v>3.9566798941798945E-3</v>
      </c>
      <c r="F49" s="43">
        <f t="shared" ref="F49:P49" si="2">SUM(F18:F47)/$F13</f>
        <v>6.6190476190476186</v>
      </c>
      <c r="G49" s="74">
        <f t="shared" si="2"/>
        <v>8.4142857142857146</v>
      </c>
      <c r="H49" s="43">
        <f t="shared" si="2"/>
        <v>23</v>
      </c>
      <c r="I49" s="43">
        <f t="shared" si="2"/>
        <v>7.8571428571428568</v>
      </c>
      <c r="J49" s="43">
        <f t="shared" si="2"/>
        <v>15.714285714285714</v>
      </c>
      <c r="K49" s="43">
        <f t="shared" si="2"/>
        <v>26.761904761904763</v>
      </c>
      <c r="L49" s="43">
        <f t="shared" si="2"/>
        <v>30.285714285714285</v>
      </c>
      <c r="M49" s="43">
        <f t="shared" si="2"/>
        <v>169.52380952380952</v>
      </c>
      <c r="N49" s="43">
        <f t="shared" si="2"/>
        <v>15.476190476190476</v>
      </c>
      <c r="O49" s="43">
        <f t="shared" si="2"/>
        <v>9.8095238095238102</v>
      </c>
      <c r="P49" s="43">
        <f t="shared" si="2"/>
        <v>27.61904761904762</v>
      </c>
      <c r="Q49" s="43">
        <f>SUM(Q18:Q47)/$F13/6</f>
        <v>19.785714285714285</v>
      </c>
    </row>
    <row r="50" spans="1:17">
      <c r="A50" s="91"/>
      <c r="B50" s="91" t="s">
        <v>32</v>
      </c>
      <c r="C50" s="91"/>
      <c r="D50" s="91"/>
      <c r="E50" s="88" t="s">
        <v>33</v>
      </c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1:17">
      <c r="A51" s="91"/>
      <c r="B51" s="88" t="s">
        <v>34</v>
      </c>
      <c r="C51" s="91"/>
      <c r="D51" s="91"/>
      <c r="F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</sheetData>
  <sheetProtection password="CEE1" sheet="1" objects="1" scenarios="1" selectLockedCells="1"/>
  <mergeCells count="23">
    <mergeCell ref="H13:O13"/>
    <mergeCell ref="G16:H16"/>
    <mergeCell ref="Q16:Q17"/>
    <mergeCell ref="A49:B49"/>
    <mergeCell ref="A15:A17"/>
    <mergeCell ref="B15:B17"/>
    <mergeCell ref="C15:C17"/>
    <mergeCell ref="E15:Q15"/>
    <mergeCell ref="E16:F16"/>
    <mergeCell ref="I16:J16"/>
    <mergeCell ref="K16:L16"/>
    <mergeCell ref="M16:N16"/>
    <mergeCell ref="D15:D17"/>
    <mergeCell ref="M8:P8"/>
    <mergeCell ref="M10:P10"/>
    <mergeCell ref="M12:P12"/>
    <mergeCell ref="O16:P16"/>
    <mergeCell ref="C6:F6"/>
    <mergeCell ref="A1:Q1"/>
    <mergeCell ref="A2:Q2"/>
    <mergeCell ref="A3:Q3"/>
    <mergeCell ref="H5:O5"/>
    <mergeCell ref="A12:F12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7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4">
    <tabColor theme="8" tint="-0.249977111117893"/>
    <pageSetUpPr fitToPage="1"/>
  </sheetPr>
  <dimension ref="A1:R23"/>
  <sheetViews>
    <sheetView showGridLines="0" topLeftCell="E5" zoomScalePageLayoutView="60" workbookViewId="0">
      <selection activeCell="G5" sqref="G5:J5"/>
    </sheetView>
  </sheetViews>
  <sheetFormatPr defaultColWidth="9.25" defaultRowHeight="12.75"/>
  <cols>
    <col min="1" max="4" width="9.875" style="38" customWidth="1"/>
    <col min="5" max="5" width="10.5" style="38" customWidth="1"/>
    <col min="6" max="6" width="11.875" style="38" customWidth="1"/>
    <col min="7" max="7" width="7.75" style="38" customWidth="1"/>
    <col min="8" max="8" width="9" style="38" customWidth="1"/>
    <col min="9" max="17" width="7.75" style="38" customWidth="1"/>
    <col min="18" max="18" width="11.25" style="38" customWidth="1"/>
    <col min="19" max="16384" width="9.25" style="38"/>
  </cols>
  <sheetData>
    <row r="1" spans="1:18" ht="18.75">
      <c r="A1" s="106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8.75">
      <c r="A2" s="106" t="s">
        <v>40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8.7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22.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15.75">
      <c r="A5" s="59"/>
      <c r="B5" s="59"/>
      <c r="C5" s="60" t="s">
        <v>41</v>
      </c>
      <c r="D5" s="61"/>
      <c r="E5" s="61"/>
      <c r="F5" s="60" t="s">
        <v>42</v>
      </c>
      <c r="G5" s="107" t="s">
        <v>6</v>
      </c>
      <c r="H5" s="107"/>
      <c r="I5" s="107"/>
      <c r="J5" s="107"/>
      <c r="K5" s="59"/>
      <c r="L5" s="59"/>
      <c r="M5" s="59"/>
      <c r="N5" s="59"/>
      <c r="O5" s="59"/>
      <c r="P5" s="59"/>
      <c r="Q5" s="59"/>
      <c r="R5" s="59"/>
    </row>
    <row r="6" spans="1:18" ht="24.75" customHeight="1">
      <c r="A6" s="62"/>
      <c r="B6" s="98" t="s">
        <v>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62"/>
    </row>
    <row r="7" spans="1:18" ht="20.25" customHeight="1">
      <c r="A7" s="59"/>
      <c r="B7" s="59"/>
      <c r="C7" s="63" t="s">
        <v>43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24" customHeight="1">
      <c r="A8" s="59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8" ht="75" customHeight="1">
      <c r="A9" s="102" t="s">
        <v>8</v>
      </c>
      <c r="B9" s="103" t="s">
        <v>44</v>
      </c>
      <c r="C9" s="103" t="s">
        <v>45</v>
      </c>
      <c r="D9" s="104" t="s">
        <v>46</v>
      </c>
      <c r="E9" s="99" t="s">
        <v>47</v>
      </c>
      <c r="F9" s="110" t="s">
        <v>48</v>
      </c>
      <c r="G9" s="110"/>
      <c r="H9" s="110" t="s">
        <v>66</v>
      </c>
      <c r="I9" s="110"/>
      <c r="J9" s="110" t="s">
        <v>67</v>
      </c>
      <c r="K9" s="110"/>
      <c r="L9" s="110" t="s">
        <v>49</v>
      </c>
      <c r="M9" s="110"/>
      <c r="N9" s="110" t="s">
        <v>50</v>
      </c>
      <c r="O9" s="110"/>
      <c r="P9" s="110" t="s">
        <v>65</v>
      </c>
      <c r="Q9" s="110"/>
      <c r="R9" s="101" t="s">
        <v>51</v>
      </c>
    </row>
    <row r="10" spans="1:18" ht="69" customHeight="1">
      <c r="A10" s="102"/>
      <c r="B10" s="103"/>
      <c r="C10" s="103"/>
      <c r="D10" s="105"/>
      <c r="E10" s="100"/>
      <c r="F10" s="64" t="s">
        <v>52</v>
      </c>
      <c r="G10" s="64" t="s">
        <v>53</v>
      </c>
      <c r="H10" s="64" t="s">
        <v>54</v>
      </c>
      <c r="I10" s="64" t="s">
        <v>53</v>
      </c>
      <c r="J10" s="64" t="s">
        <v>55</v>
      </c>
      <c r="K10" s="64" t="s">
        <v>53</v>
      </c>
      <c r="L10" s="64" t="s">
        <v>55</v>
      </c>
      <c r="M10" s="64" t="s">
        <v>53</v>
      </c>
      <c r="N10" s="64" t="s">
        <v>56</v>
      </c>
      <c r="O10" s="64" t="s">
        <v>53</v>
      </c>
      <c r="P10" s="64" t="s">
        <v>56</v>
      </c>
      <c r="Q10" s="64" t="s">
        <v>53</v>
      </c>
      <c r="R10" s="101"/>
    </row>
    <row r="11" spans="1:18" ht="21" customHeight="1">
      <c r="A11" s="65" t="s">
        <v>57</v>
      </c>
      <c r="B11" s="44">
        <f ca="1">((IF(ISTEXT(#REF!)=TRUE(),1,0))+(IF(ISTEXT(#REF!)=TRUE(),1,0))+(IF(ISTEXT(#REF!)=TRUE(),1,0))+(IF(ISTEXT(#REF!)=TRUE(),1,0)))</f>
        <v>0</v>
      </c>
      <c r="C11" s="45">
        <f ca="1">SUM('6б'!F10:F10)</f>
        <v>24</v>
      </c>
      <c r="D11" s="45">
        <f ca="1">SUM('6б'!$F13:$F13)</f>
        <v>24</v>
      </c>
      <c r="E11" s="46">
        <f t="shared" ref="E11:E17" si="0">D11/C11</f>
        <v>1</v>
      </c>
      <c r="F11" s="47">
        <f ca="1">SUM('6б'!E$48:E$48)</f>
        <v>9.1076388888888887E-2</v>
      </c>
      <c r="G11" s="48">
        <f ca="1">SUM('6б'!F$48:F$48)</f>
        <v>323.04542824074076</v>
      </c>
      <c r="H11" s="49">
        <f ca="1">SUM('6б'!G$48:G$48)</f>
        <v>225.9870949074074</v>
      </c>
      <c r="I11" s="48">
        <f ca="1">SUM('6б'!H$48:H$48)</f>
        <v>160.12876157407408</v>
      </c>
      <c r="J11" s="48">
        <f ca="1">SUM('6б'!I$48:I$48)</f>
        <v>149</v>
      </c>
      <c r="K11" s="48">
        <f ca="1">SUM('6б'!J$48:J$48)</f>
        <v>361</v>
      </c>
      <c r="L11" s="48">
        <f ca="1">SUM('6б'!K$48:K$48)</f>
        <v>527</v>
      </c>
      <c r="M11" s="48">
        <f ca="1">SUM('6б'!L$48:L$48)</f>
        <v>736</v>
      </c>
      <c r="N11" s="48">
        <f ca="1">SUM('6б'!M$48:M$48)</f>
        <v>3810</v>
      </c>
      <c r="O11" s="48">
        <f ca="1">SUM('6б'!N$48:N$48)</f>
        <v>460</v>
      </c>
      <c r="P11" s="48">
        <f ca="1">SUM('6б'!O$48:O$48)</f>
        <v>0</v>
      </c>
      <c r="Q11" s="48">
        <f ca="1">SUM('6б'!P$48:P$48)</f>
        <v>170</v>
      </c>
      <c r="R11" s="50">
        <f t="shared" ref="R11:R16" si="1">SUM(G11,I11,K11,M11,O11,Q11)/D11/6</f>
        <v>15.348431873713992</v>
      </c>
    </row>
    <row r="12" spans="1:18" ht="21" customHeight="1">
      <c r="A12" s="65" t="s">
        <v>58</v>
      </c>
      <c r="B12" s="44">
        <f ca="1">((IF(ISTEXT(#REF!)=TRUE(),1,0))+(IF(ISTEXT(#REF!)=TRUE(),1,0))+(IF(ISTEXT(#REF!)=TRUE(),1,0))+(IF(ISTEXT(#REF!)=TRUE(),1,0)))</f>
        <v>0</v>
      </c>
      <c r="C12" s="45">
        <f ca="1">SUM('7г'!F10:F10)</f>
        <v>23</v>
      </c>
      <c r="D12" s="45">
        <f ca="1">SUM('7г'!$F13:$F13)</f>
        <v>21</v>
      </c>
      <c r="E12" s="46">
        <f t="shared" si="0"/>
        <v>0.91304347826086951</v>
      </c>
      <c r="F12" s="47">
        <f ca="1">SUM('7г'!E$48:E$48)</f>
        <v>7.6990740740740748E-2</v>
      </c>
      <c r="G12" s="48">
        <f ca="1">SUM('7г'!F$48:F$48)</f>
        <v>249</v>
      </c>
      <c r="H12" s="49">
        <f ca="1">SUM('7г'!G$48:G$48)</f>
        <v>162.70000000000002</v>
      </c>
      <c r="I12" s="48">
        <f ca="1">SUM('7г'!H$48:H$48)</f>
        <v>1011</v>
      </c>
      <c r="J12" s="48">
        <f ca="1">SUM('7г'!I$48:I$48)</f>
        <v>217</v>
      </c>
      <c r="K12" s="48">
        <f ca="1">SUM('7г'!J$48:J$48)</f>
        <v>438</v>
      </c>
      <c r="L12" s="48">
        <f ca="1">SUM('7г'!K$48:K$48)</f>
        <v>621</v>
      </c>
      <c r="M12" s="48">
        <f ca="1">SUM('7г'!L$48:L$48)</f>
        <v>821</v>
      </c>
      <c r="N12" s="48">
        <f ca="1">SUM('7г'!M$48:M$48)</f>
        <v>3679</v>
      </c>
      <c r="O12" s="48">
        <f ca="1">SUM('7г'!N$48:N$48)</f>
        <v>409</v>
      </c>
      <c r="P12" s="48">
        <f ca="1">SUM('7г'!O$48:O$48)</f>
        <v>115</v>
      </c>
      <c r="Q12" s="48">
        <f ca="1">SUM('7г'!P$48:P$48)</f>
        <v>399</v>
      </c>
      <c r="R12" s="50">
        <f t="shared" si="1"/>
        <v>26.404761904761902</v>
      </c>
    </row>
    <row r="13" spans="1:18" ht="21" customHeight="1">
      <c r="A13" s="65" t="s">
        <v>59</v>
      </c>
      <c r="B13" s="44">
        <f ca="1">((IF(ISTEXT(#REF!)=TRUE(),1,0))+(IF(ISTEXT(#REF!)=TRUE(),1,0))+(IF(ISTEXT(#REF!)=TRUE(),1,0))+(IF(ISTEXT(#REF!)=TRUE(),1,0)))</f>
        <v>0</v>
      </c>
      <c r="C13" s="45">
        <f ca="1">SUM('8в :8г '!F10:F10)</f>
        <v>47</v>
      </c>
      <c r="D13" s="45">
        <f ca="1">SUM('8в :8г '!$F13:$F13)</f>
        <v>43</v>
      </c>
      <c r="E13" s="46">
        <f t="shared" si="0"/>
        <v>0.91489361702127658</v>
      </c>
      <c r="F13" s="47">
        <f ca="1">SUM('8в :8г '!E$48:E$48)</f>
        <v>0.16788194444444443</v>
      </c>
      <c r="G13" s="48">
        <f ca="1">SUM('8в :8г '!F$48:F$48)</f>
        <v>327</v>
      </c>
      <c r="H13" s="49">
        <f ca="1">SUM('8в :8г '!G$48:G$48)</f>
        <v>359.5</v>
      </c>
      <c r="I13" s="48">
        <f ca="1">SUM('8в :8г '!H$48:H$48)</f>
        <v>1054</v>
      </c>
      <c r="J13" s="48">
        <f ca="1">SUM('8в :8г '!I$48:I$48)</f>
        <v>378</v>
      </c>
      <c r="K13" s="48">
        <f ca="1">SUM('8в :8г '!J$48:J$48)</f>
        <v>729</v>
      </c>
      <c r="L13" s="48">
        <f ca="1">SUM('8в :8г '!K$48:K$48)</f>
        <v>1213</v>
      </c>
      <c r="M13" s="48">
        <f ca="1">SUM('8в :8г '!L$48:L$48)</f>
        <v>1408</v>
      </c>
      <c r="N13" s="48">
        <f ca="1">SUM('8в :8г '!M$48:M$48)</f>
        <v>7339</v>
      </c>
      <c r="O13" s="48">
        <f ca="1">SUM('8в :8г '!N$48:N$48)</f>
        <v>650</v>
      </c>
      <c r="P13" s="48">
        <f ca="1">SUM('8в :8г '!O$48:O$48)</f>
        <v>450</v>
      </c>
      <c r="Q13" s="48">
        <f ca="1">SUM('8в :8г '!P$48:P$48)</f>
        <v>1189</v>
      </c>
      <c r="R13" s="50">
        <f t="shared" si="1"/>
        <v>20.763565891472869</v>
      </c>
    </row>
    <row r="14" spans="1:18" ht="21" customHeight="1">
      <c r="A14" s="65" t="s">
        <v>60</v>
      </c>
      <c r="B14" s="44">
        <f ca="1">((IF(ISTEXT(#REF!)=TRUE(),1,0))+(IF(ISTEXT(#REF!)=TRUE(),1,0))+(IF(ISTEXT(#REF!)=TRUE(),1,0))+(IF(ISTEXT(#REF!)=TRUE(),1,0)))</f>
        <v>0</v>
      </c>
      <c r="C14" s="45" t="e">
        <f ca="1">SUM(#REF!)</f>
        <v>#REF!</v>
      </c>
      <c r="D14" s="45" t="e">
        <f ca="1">SUM(#REF!)</f>
        <v>#REF!</v>
      </c>
      <c r="E14" s="46" t="e">
        <f t="shared" si="0"/>
        <v>#REF!</v>
      </c>
      <c r="F14" s="47" t="e">
        <f ca="1">SUM(#REF!)</f>
        <v>#REF!</v>
      </c>
      <c r="G14" s="48" t="e">
        <f ca="1">SUM(#REF!)</f>
        <v>#REF!</v>
      </c>
      <c r="H14" s="49" t="e">
        <f ca="1">SUM(#REF!)</f>
        <v>#REF!</v>
      </c>
      <c r="I14" s="48" t="e">
        <f ca="1">SUM(#REF!)</f>
        <v>#REF!</v>
      </c>
      <c r="J14" s="48" t="e">
        <f ca="1">SUM(#REF!)</f>
        <v>#REF!</v>
      </c>
      <c r="K14" s="48" t="e">
        <f ca="1">SUM(#REF!)</f>
        <v>#REF!</v>
      </c>
      <c r="L14" s="48" t="e">
        <f ca="1">SUM(#REF!)</f>
        <v>#REF!</v>
      </c>
      <c r="M14" s="48" t="e">
        <f ca="1">SUM(#REF!)</f>
        <v>#REF!</v>
      </c>
      <c r="N14" s="48" t="e">
        <f ca="1">SUM(#REF!)</f>
        <v>#REF!</v>
      </c>
      <c r="O14" s="48" t="e">
        <f ca="1">SUM(#REF!)</f>
        <v>#REF!</v>
      </c>
      <c r="P14" s="48" t="e">
        <f ca="1">SUM(#REF!)</f>
        <v>#REF!</v>
      </c>
      <c r="Q14" s="48" t="e">
        <f ca="1">SUM(#REF!)</f>
        <v>#REF!</v>
      </c>
      <c r="R14" s="50" t="e">
        <f t="shared" si="1"/>
        <v>#REF!</v>
      </c>
    </row>
    <row r="15" spans="1:18" ht="21" customHeight="1">
      <c r="A15" s="65" t="s">
        <v>61</v>
      </c>
      <c r="B15" s="44">
        <f>((IF(ISTEXT(#REF!)=TRUE(),1,0))+(IF(ISTEXT(#REF!)=TRUE(),1,0))+(IF(ISTEXT(#REF!)=TRUE(),1,0))+(IF(ISTEXT(#REF!)=TRUE(),1,0)))</f>
        <v>0</v>
      </c>
      <c r="C15" s="45" t="e">
        <f>SUM(#REF!)</f>
        <v>#REF!</v>
      </c>
      <c r="D15" s="45" t="e">
        <f>SUM(#REF!)</f>
        <v>#REF!</v>
      </c>
      <c r="E15" s="46" t="e">
        <f t="shared" si="0"/>
        <v>#REF!</v>
      </c>
      <c r="F15" s="47" t="e">
        <f>SUM(#REF!)</f>
        <v>#REF!</v>
      </c>
      <c r="G15" s="48" t="e">
        <f>SUM(#REF!)</f>
        <v>#REF!</v>
      </c>
      <c r="H15" s="49" t="e">
        <f>SUM(#REF!)</f>
        <v>#REF!</v>
      </c>
      <c r="I15" s="48" t="e">
        <f>SUM(#REF!)</f>
        <v>#REF!</v>
      </c>
      <c r="J15" s="48" t="e">
        <f>SUM(#REF!)</f>
        <v>#REF!</v>
      </c>
      <c r="K15" s="48" t="e">
        <f>SUM(#REF!)</f>
        <v>#REF!</v>
      </c>
      <c r="L15" s="48" t="e">
        <f>SUM(#REF!)</f>
        <v>#REF!</v>
      </c>
      <c r="M15" s="48" t="e">
        <f>SUM(#REF!)</f>
        <v>#REF!</v>
      </c>
      <c r="N15" s="48" t="e">
        <f>SUM(#REF!)</f>
        <v>#REF!</v>
      </c>
      <c r="O15" s="48" t="e">
        <f>SUM(#REF!)</f>
        <v>#REF!</v>
      </c>
      <c r="P15" s="48" t="e">
        <f>SUM(#REF!)</f>
        <v>#REF!</v>
      </c>
      <c r="Q15" s="48" t="e">
        <f>SUM(#REF!)</f>
        <v>#REF!</v>
      </c>
      <c r="R15" s="50" t="e">
        <f t="shared" si="1"/>
        <v>#REF!</v>
      </c>
    </row>
    <row r="16" spans="1:18" ht="21" customHeight="1">
      <c r="A16" s="65" t="s">
        <v>62</v>
      </c>
      <c r="B16" s="44">
        <f>((IF(ISTEXT(#REF!)=TRUE(),1,0))+(IF(ISTEXT(#REF!)=TRUE(),1,0))+(IF(ISTEXT(#REF!)=TRUE(),1,0))+(IF(ISTEXT(#REF!)=TRUE(),1,0)))</f>
        <v>0</v>
      </c>
      <c r="C16" s="45" t="e">
        <f>SUM(#REF!)</f>
        <v>#REF!</v>
      </c>
      <c r="D16" s="45" t="e">
        <f>SUM(#REF!)</f>
        <v>#REF!</v>
      </c>
      <c r="E16" s="46" t="e">
        <f t="shared" si="0"/>
        <v>#REF!</v>
      </c>
      <c r="F16" s="47" t="e">
        <f>SUM(#REF!)</f>
        <v>#REF!</v>
      </c>
      <c r="G16" s="48" t="e">
        <f>SUM(#REF!)</f>
        <v>#REF!</v>
      </c>
      <c r="H16" s="49" t="e">
        <f>SUM(#REF!)</f>
        <v>#REF!</v>
      </c>
      <c r="I16" s="48" t="e">
        <f>SUM(#REF!)</f>
        <v>#REF!</v>
      </c>
      <c r="J16" s="48" t="e">
        <f>SUM(#REF!)</f>
        <v>#REF!</v>
      </c>
      <c r="K16" s="48" t="e">
        <f>SUM(#REF!)</f>
        <v>#REF!</v>
      </c>
      <c r="L16" s="48" t="e">
        <f>SUM(#REF!)</f>
        <v>#REF!</v>
      </c>
      <c r="M16" s="48" t="e">
        <f>SUM(#REF!)</f>
        <v>#REF!</v>
      </c>
      <c r="N16" s="48" t="e">
        <f>SUM(#REF!)</f>
        <v>#REF!</v>
      </c>
      <c r="O16" s="48" t="e">
        <f>SUM(#REF!)</f>
        <v>#REF!</v>
      </c>
      <c r="P16" s="48" t="e">
        <f>SUM(#REF!)</f>
        <v>#REF!</v>
      </c>
      <c r="Q16" s="48" t="e">
        <f>SUM(#REF!)</f>
        <v>#REF!</v>
      </c>
      <c r="R16" s="50" t="e">
        <f t="shared" si="1"/>
        <v>#REF!</v>
      </c>
    </row>
    <row r="17" spans="1:18" ht="15.75">
      <c r="A17" s="66" t="s">
        <v>63</v>
      </c>
      <c r="B17" s="51">
        <f>SUM(B11:B13)</f>
        <v>0</v>
      </c>
      <c r="C17" s="51">
        <f>SUM(C11:C13)</f>
        <v>94</v>
      </c>
      <c r="D17" s="51">
        <f>SUM(D11:D13)</f>
        <v>88</v>
      </c>
      <c r="E17" s="52">
        <f t="shared" si="0"/>
        <v>0.93617021276595747</v>
      </c>
      <c r="F17" s="53" t="e">
        <f t="shared" ref="F17:Q17" si="2">SUM(F11:F16)</f>
        <v>#REF!</v>
      </c>
      <c r="G17" s="51" t="e">
        <f t="shared" si="2"/>
        <v>#REF!</v>
      </c>
      <c r="H17" s="54" t="e">
        <f t="shared" si="2"/>
        <v>#REF!</v>
      </c>
      <c r="I17" s="51" t="e">
        <f t="shared" si="2"/>
        <v>#REF!</v>
      </c>
      <c r="J17" s="51" t="e">
        <f t="shared" si="2"/>
        <v>#REF!</v>
      </c>
      <c r="K17" s="51" t="e">
        <f t="shared" si="2"/>
        <v>#REF!</v>
      </c>
      <c r="L17" s="51" t="e">
        <f t="shared" si="2"/>
        <v>#REF!</v>
      </c>
      <c r="M17" s="51" t="e">
        <f t="shared" si="2"/>
        <v>#REF!</v>
      </c>
      <c r="N17" s="51" t="e">
        <f t="shared" si="2"/>
        <v>#REF!</v>
      </c>
      <c r="O17" s="51" t="e">
        <f t="shared" si="2"/>
        <v>#REF!</v>
      </c>
      <c r="P17" s="51" t="e">
        <f t="shared" si="2"/>
        <v>#REF!</v>
      </c>
      <c r="Q17" s="51" t="e">
        <f t="shared" si="2"/>
        <v>#REF!</v>
      </c>
      <c r="R17" s="55" t="e">
        <f>SUM(G17,I17,K17,M17,O17,Q17)</f>
        <v>#REF!</v>
      </c>
    </row>
    <row r="18" spans="1:18" ht="35.25" customHeight="1">
      <c r="A18" s="56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09" t="s">
        <v>64</v>
      </c>
      <c r="P18" s="109"/>
      <c r="Q18" s="109"/>
      <c r="R18" s="58" t="e">
        <f>R17/D17/6</f>
        <v>#REF!</v>
      </c>
    </row>
    <row r="19" spans="1:18" ht="22.5" customHeight="1">
      <c r="A19" s="67"/>
      <c r="B19" s="67"/>
      <c r="C19" s="67"/>
      <c r="D19" s="67"/>
      <c r="E19" s="67"/>
      <c r="F19" s="67"/>
      <c r="G19" s="67"/>
      <c r="H19" s="68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1:18" ht="30.75" customHeight="1">
      <c r="A20" s="69"/>
      <c r="B20" s="70"/>
      <c r="C20" s="71" t="s">
        <v>68</v>
      </c>
      <c r="D20" s="71"/>
      <c r="E20" s="61"/>
      <c r="F20" s="61"/>
      <c r="G20" s="108" t="s">
        <v>6</v>
      </c>
      <c r="H20" s="108"/>
      <c r="I20" s="108"/>
      <c r="J20" s="108"/>
      <c r="K20" s="71"/>
      <c r="L20" s="61"/>
      <c r="M20" s="61"/>
      <c r="N20" s="61"/>
      <c r="O20" s="61"/>
      <c r="P20" s="61"/>
      <c r="Q20" s="61"/>
      <c r="R20" s="61"/>
    </row>
    <row r="21" spans="1:18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18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</sheetData>
  <sheetProtection password="CEE1" sheet="1" objects="1" scenarios="1" selectLockedCells="1"/>
  <mergeCells count="19">
    <mergeCell ref="A1:R1"/>
    <mergeCell ref="A2:R2"/>
    <mergeCell ref="A3:R3"/>
    <mergeCell ref="G5:J5"/>
    <mergeCell ref="G20:J20"/>
    <mergeCell ref="O18:Q18"/>
    <mergeCell ref="F9:G9"/>
    <mergeCell ref="H9:I9"/>
    <mergeCell ref="J9:K9"/>
    <mergeCell ref="L9:M9"/>
    <mergeCell ref="B6:Q6"/>
    <mergeCell ref="E9:E10"/>
    <mergeCell ref="R9:R10"/>
    <mergeCell ref="A9:A10"/>
    <mergeCell ref="B9:B10"/>
    <mergeCell ref="C9:C10"/>
    <mergeCell ref="D9:D10"/>
    <mergeCell ref="N9:O9"/>
    <mergeCell ref="P9:Q9"/>
  </mergeCells>
  <phoneticPr fontId="0" type="noConversion"/>
  <printOptions horizontalCentered="1"/>
  <pageMargins left="0.70866141732283472" right="0.70866141732283472" top="0.74803149606299213" bottom="0.74803149606299213" header="0.51181102362204722" footer="0.51181102362204722"/>
  <pageSetup paperSize="9" scale="8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6б</vt:lpstr>
      <vt:lpstr>7г</vt:lpstr>
      <vt:lpstr>8в </vt:lpstr>
      <vt:lpstr>8г </vt:lpstr>
      <vt:lpstr>СВОДНАЯ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ВегоВ</dc:creator>
  <cp:lastModifiedBy>Пользователь</cp:lastModifiedBy>
  <cp:revision>0</cp:revision>
  <cp:lastPrinted>2013-01-25T13:10:59Z</cp:lastPrinted>
  <dcterms:created xsi:type="dcterms:W3CDTF">2006-09-28T13:33:49Z</dcterms:created>
  <dcterms:modified xsi:type="dcterms:W3CDTF">2013-02-13T06:23:20Z</dcterms:modified>
</cp:coreProperties>
</file>